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4"/>
    <sheet state="visible" name="Sheet1" sheetId="2" r:id="rId5"/>
  </sheets>
  <definedNames/>
  <calcPr/>
</workbook>
</file>

<file path=xl/sharedStrings.xml><?xml version="1.0" encoding="utf-8"?>
<sst xmlns="http://schemas.openxmlformats.org/spreadsheetml/2006/main" count="190" uniqueCount="91">
  <si>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</si>
  <si>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</si>
  <si>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</si>
  <si>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</si>
  <si>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</si>
  <si>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</si>
  <si>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</si>
  <si>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</si>
  <si>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</si>
  <si>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</si>
  <si>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</si>
  <si>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</si>
  <si>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</si>
  <si>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</si>
  <si>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</si>
  <si>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</si>
  <si>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</si>
  <si>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</si>
  <si>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</si>
  <si>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</si>
  <si>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</si>
  <si>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</si>
  <si>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</si>
  <si>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</si>
  <si>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</si>
  <si>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</si>
  <si>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</si>
  <si>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</si>
  <si>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</si>
  <si>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</si>
  <si>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</si>
  <si>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</si>
  <si>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</si>
  <si>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</si>
  <si>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</si>
  <si>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</si>
  <si>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</si>
  <si>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</si>
  <si>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</si>
  <si>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</si>
  <si>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</si>
  <si>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</si>
  <si>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</si>
  <si>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</si>
  <si>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</si>
  <si>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</si>
  <si>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</si>
  <si>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</si>
  <si>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</si>
  <si>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</si>
  <si>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</si>
  <si>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</si>
  <si>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</si>
  <si>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</si>
  <si>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</si>
  <si>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</si>
  <si>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</si>
  <si>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</si>
  <si>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</si>
  <si>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</si>
  <si>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</si>
  <si>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</si>
  <si>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</si>
  <si>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</si>
  <si>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</si>
  <si>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</si>
  <si>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</si>
  <si>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</si>
  <si>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</si>
  <si>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</si>
  <si>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</si>
  <si>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</si>
  <si>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</si>
  <si>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</si>
  <si>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</si>
  <si>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</si>
  <si>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</si>
  <si>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[l]</t>
  </si>
  <si>
    <t>30</t>
  </si>
  <si>
    <t>Extra / Sweet / Oatmeal Stout</t>
  </si>
  <si>
    <t>SO4/Cl-Verhältnis</t>
  </si>
  <si>
    <t xml:space="preserve"> </t>
  </si>
  <si>
    <t>Belgisches Ale, Triple, Blonde</t>
  </si>
  <si>
    <t>Restalkalität</t>
  </si>
  <si>
    <t>Verschnitt mit Osmosewasser [%]</t>
  </si>
  <si>
    <t>Brown / Strong Scotch Ale, Barleywine</t>
  </si>
  <si>
    <t>Russian Imperial Stout</t>
  </si>
  <si>
    <t>8 – 15</t>
  </si>
  <si>
    <t>Zu hoch</t>
  </si>
  <si>
    <t>passt</t>
  </si>
  <si>
    <t>Zu niedrig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</si>
</sst>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\ %"/>
  </numFmts>
  <fonts count="5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7">
    <border>
      <left/>
      <right/>
      <top/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/>
      <right style="hair">
        <color rgb="FF000000"/>
      </right>
      <top/>
      <bottom/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</borders>
  <cellStyleXfs count="1">
    <xf borderId="0" fillId="0" fontId="0" numFmtId="49" applyAlignment="1" applyFont="1" applyNumberFormat="1"/>
  </cellStyleXfs>
  <cellXfs count="21">
    <xf borderId="0" fillId="0" fontId="0" numFmtId="49" xfId="0" applyAlignment="1" applyFont="1" applyNumberFormat="1">
      <alignment horizontal="center"/>
    </xf>
    <xf borderId="1" fillId="0" fontId="1" numFmtId="49" xfId="0" applyAlignment="1" applyBorder="1" applyFont="1" applyNumberFormat="1">
      <alignment horizontal="center" vertical="center"/>
    </xf>
    <xf borderId="2" fillId="0" fontId="2" numFmtId="0" xfId="0" applyBorder="1" applyFont="1"/>
    <xf borderId="3" fillId="0" fontId="1" numFmtId="49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center"/>
    </xf>
    <xf borderId="3" fillId="0" fontId="3" numFmtId="49" xfId="0" applyAlignment="1" applyBorder="1" applyFont="1" applyNumberFormat="1">
      <alignment horizontal="left"/>
    </xf>
    <xf borderId="3" fillId="2" fontId="3" numFmtId="49" xfId="0" applyAlignment="1" applyBorder="1" applyFill="1" applyFont="1" applyNumberFormat="1">
      <alignment horizontal="center"/>
    </xf>
    <xf borderId="3" fillId="0" fontId="3" numFmtId="4" xfId="0" applyAlignment="1" applyBorder="1" applyFont="1" applyNumberFormat="1">
      <alignment horizontal="center"/>
    </xf>
    <xf borderId="4" fillId="0" fontId="3" numFmtId="49" xfId="0" applyAlignment="1" applyBorder="1" applyFont="1" applyNumberFormat="1">
      <alignment horizontal="center"/>
    </xf>
    <xf borderId="5" fillId="0" fontId="1" numFmtId="49" xfId="0" applyAlignment="1" applyBorder="1" applyFont="1" applyNumberFormat="1">
      <alignment horizontal="center" vertical="center"/>
    </xf>
    <xf borderId="6" fillId="0" fontId="2" numFmtId="0" xfId="0" applyBorder="1" applyFont="1"/>
    <xf borderId="3" fillId="0" fontId="1" numFmtId="4" xfId="0" applyAlignment="1" applyBorder="1" applyFont="1" applyNumberFormat="1">
      <alignment horizontal="center"/>
    </xf>
    <xf borderId="5" fillId="0" fontId="1" numFmtId="49" xfId="0" applyAlignment="1" applyBorder="1" applyFont="1" applyNumberFormat="1">
      <alignment horizontal="center" vertical="center" wrapText="1"/>
    </xf>
    <xf borderId="5" fillId="0" fontId="1" numFmtId="164" xfId="0" applyAlignment="1" applyBorder="1" applyFont="1" applyNumberFormat="1">
      <alignment horizontal="center" vertical="center"/>
    </xf>
    <xf borderId="0" fillId="0" fontId="1" numFmtId="49" xfId="0" applyAlignment="1" applyFont="1" applyNumberFormat="1">
      <alignment horizontal="left" vertical="center"/>
    </xf>
    <xf borderId="0" fillId="0" fontId="3" numFmtId="49" xfId="0" applyAlignment="1" applyFont="1" applyNumberFormat="1">
      <alignment horizontal="left"/>
    </xf>
    <xf borderId="0" fillId="0" fontId="3" numFmtId="49" xfId="0" applyAlignment="1" applyFont="1" applyNumberFormat="1">
      <alignment horizontal="center"/>
    </xf>
    <xf borderId="0" fillId="0" fontId="1" numFmtId="49" xfId="0" applyAlignment="1" applyFont="1" applyNumberFormat="1">
      <alignment horizontal="center"/>
    </xf>
    <xf borderId="0" fillId="3" fontId="4" numFmtId="49" xfId="0" applyAlignment="1" applyBorder="1" applyFill="1" applyFont="1" applyNumberFormat="1">
      <alignment horizontal="center"/>
    </xf>
    <xf borderId="0" fillId="2" fontId="3" numFmtId="49" xfId="0" applyAlignment="1" applyBorder="1" applyFont="1" applyNumberFormat="1">
      <alignment horizontal="center"/>
    </xf>
    <xf borderId="0" fillId="4" fontId="4" numFmtId="49" xfId="0" applyAlignment="1" applyBorder="1" applyFill="1" applyFont="1" applyNumberFormat="1">
      <alignment horizontal="center"/>
    </xf>
  </cellXfs>
  <cellStyles count="1">
    <cellStyle xfId="0" name="Normal" builtinId="0"/>
  </cellStyles>
  <dxfs count="2">
    <dxf>
      <font>
        <color rgb="FFFFFFFF"/>
        <name val="Arial"/>
      </font>
      <numFmt numFmtId="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0" formatCode="@"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23.14"/>
    <col customWidth="1" min="2" max="2" width="12.0"/>
    <col customWidth="1" min="3" max="3" width="9.71"/>
    <col customWidth="1" min="4" max="4" width="19.14"/>
    <col customWidth="1" min="5" max="5" width="11.57"/>
    <col customWidth="1" min="6" max="6" width="9.71"/>
    <col customWidth="1" min="10" max="10" width="36.71"/>
  </cols>
  <sheetData>
    <row r="1" ht="12.75" customHeight="1"/>
    <row r="2" ht="12.75" customHeight="1">
      <c r="A2" s="1" t="s">
        <v>0</v>
      </c>
      <c r="B2" s="2"/>
      <c r="D2" s="1" t="s">
        <v>1</v>
      </c>
      <c r="E2" s="2"/>
      <c r="G2" s="1" t="s">
        <v>2</v>
      </c>
      <c r="H2" s="2"/>
      <c r="J2" s="3" t="s">
        <v>3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ht="12.75" customHeight="1">
      <c r="A3" s="3" t="s">
        <v>9</v>
      </c>
      <c r="B3" s="4"/>
      <c r="D3" s="3" t="s">
        <v>10</v>
      </c>
      <c r="E3" s="3" t="s">
        <v>11</v>
      </c>
      <c r="G3" s="3" t="s">
        <v>9</v>
      </c>
      <c r="H3" s="4"/>
      <c r="J3" s="5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</row>
    <row r="4" ht="12.75" customHeight="1">
      <c r="A4" s="5" t="s">
        <v>18</v>
      </c>
      <c r="B4" s="7">
        <v>67.0</v>
      </c>
      <c r="D4" s="4" t="s">
        <v>19</v>
      </c>
      <c r="E4" s="8" t="s">
        <v>20</v>
      </c>
      <c r="G4" s="5" t="s">
        <v>18</v>
      </c>
      <c r="H4" s="7" t="str">
        <f>B4*(1-E20)+232.78*(E4/E18)+272.6*(E5/E18)</f>
        <v>67.00</v>
      </c>
      <c r="J4" s="5" t="s">
        <v>21</v>
      </c>
      <c r="K4" s="6" t="s">
        <v>22</v>
      </c>
      <c r="L4" s="6" t="s">
        <v>23</v>
      </c>
      <c r="M4" s="6" t="s">
        <v>15</v>
      </c>
      <c r="N4" s="6" t="s">
        <v>16</v>
      </c>
      <c r="O4" s="6" t="s">
        <v>16</v>
      </c>
    </row>
    <row r="5" ht="12.75" customHeight="1">
      <c r="A5" s="5" t="s">
        <v>24</v>
      </c>
      <c r="B5" s="7">
        <v>6.8</v>
      </c>
      <c r="D5" s="4" t="s">
        <v>25</v>
      </c>
      <c r="E5" s="4" t="s">
        <v>20</v>
      </c>
      <c r="G5" s="5" t="s">
        <v>24</v>
      </c>
      <c r="H5" s="7" t="str">
        <f>B5*(1-E20)+E8*(119.53/E18)+E9*(98.59/E18)</f>
        <v>6.80</v>
      </c>
      <c r="J5" s="5" t="s">
        <v>26</v>
      </c>
      <c r="K5" s="6" t="s">
        <v>27</v>
      </c>
      <c r="L5" s="6" t="s">
        <v>28</v>
      </c>
      <c r="M5" s="6" t="s">
        <v>15</v>
      </c>
      <c r="N5" s="6" t="s">
        <v>29</v>
      </c>
      <c r="O5" s="6" t="s">
        <v>17</v>
      </c>
    </row>
    <row r="6" ht="12.75" customHeight="1">
      <c r="A6" s="5" t="s">
        <v>30</v>
      </c>
      <c r="B6" s="7">
        <v>11.0</v>
      </c>
      <c r="D6" s="4" t="s">
        <v>31</v>
      </c>
      <c r="E6" s="4" t="s">
        <v>20</v>
      </c>
      <c r="G6" s="5" t="s">
        <v>30</v>
      </c>
      <c r="H6" s="7" t="str">
        <f>B6*(1-E20)+393.39*(E6/E18)+273.66*(E7/E18)</f>
        <v>11.00</v>
      </c>
      <c r="J6" s="5" t="s">
        <v>32</v>
      </c>
      <c r="K6" s="6" t="s">
        <v>33</v>
      </c>
      <c r="L6" s="6" t="s">
        <v>34</v>
      </c>
      <c r="M6" s="6" t="s">
        <v>15</v>
      </c>
      <c r="N6" s="6" t="s">
        <v>35</v>
      </c>
      <c r="O6" s="6" t="s">
        <v>17</v>
      </c>
    </row>
    <row r="7" ht="12.75" customHeight="1">
      <c r="A7" s="3" t="s">
        <v>36</v>
      </c>
      <c r="B7" s="7"/>
      <c r="D7" s="4" t="s">
        <v>37</v>
      </c>
      <c r="E7" s="4" t="s">
        <v>20</v>
      </c>
      <c r="G7" s="3" t="s">
        <v>36</v>
      </c>
      <c r="H7" s="7"/>
      <c r="J7" s="5" t="s">
        <v>38</v>
      </c>
      <c r="K7" s="6" t="s">
        <v>39</v>
      </c>
      <c r="L7" s="6" t="s">
        <v>28</v>
      </c>
      <c r="M7" s="6" t="s">
        <v>40</v>
      </c>
      <c r="N7" s="6" t="s">
        <v>41</v>
      </c>
      <c r="O7" s="6" t="s">
        <v>29</v>
      </c>
    </row>
    <row r="8" ht="12.75" customHeight="1">
      <c r="A8" s="5" t="s">
        <v>42</v>
      </c>
      <c r="B8" s="7" t="str">
        <f>3.2*61</f>
        <v>195.20</v>
      </c>
      <c r="D8" s="4" t="s">
        <v>43</v>
      </c>
      <c r="E8" s="4" t="s">
        <v>20</v>
      </c>
      <c r="G8" s="5" t="s">
        <v>42</v>
      </c>
      <c r="H8" s="7" t="str">
        <f>((B15*(1-E20)-E13/(3.32*E18/100)-E14/((12.4/0.9)*E18/100)-E15/(16.4*E18/100)-E16/(33.2*E18/100))/2.8)*61.017+726.34*(E7/E18)</f>
        <v>195.20</v>
      </c>
      <c r="J8" s="5" t="s">
        <v>44</v>
      </c>
      <c r="K8" s="6" t="s">
        <v>45</v>
      </c>
      <c r="L8" s="6" t="s">
        <v>28</v>
      </c>
      <c r="M8" s="6" t="s">
        <v>40</v>
      </c>
      <c r="N8" s="6" t="s">
        <v>16</v>
      </c>
      <c r="O8" s="6" t="s">
        <v>29</v>
      </c>
    </row>
    <row r="9" ht="12.75" customHeight="1">
      <c r="A9" s="5" t="s">
        <v>46</v>
      </c>
      <c r="B9" s="7">
        <v>20.0</v>
      </c>
      <c r="D9" s="4" t="s">
        <v>47</v>
      </c>
      <c r="E9" s="4" t="s">
        <v>20</v>
      </c>
      <c r="G9" s="5" t="s">
        <v>46</v>
      </c>
      <c r="H9" s="7" t="str">
        <f>B9*(1-E20)+482.28*(E5/E18)+606.66*(E6/E18)+13*(0.9*E14/12.4)*(100/E18)+E8*(174.39/E18)</f>
        <v>20.00</v>
      </c>
      <c r="J9" s="5" t="s">
        <v>48</v>
      </c>
      <c r="K9" s="6" t="s">
        <v>49</v>
      </c>
      <c r="L9" s="6" t="s">
        <v>28</v>
      </c>
      <c r="M9" s="6" t="s">
        <v>15</v>
      </c>
      <c r="N9" s="6" t="s">
        <v>41</v>
      </c>
      <c r="O9" s="6" t="s">
        <v>29</v>
      </c>
    </row>
    <row r="10" ht="12.75" customHeight="1">
      <c r="A10" s="5" t="s">
        <v>50</v>
      </c>
      <c r="B10" s="7">
        <v>56.0</v>
      </c>
      <c r="G10" s="5" t="s">
        <v>50</v>
      </c>
      <c r="H10" s="7" t="str">
        <f>B10*(1-E20)+557.93*(E4/E18)+17*(E15/16.4)*(100/E18)+E9*(389.73/E18)</f>
        <v>56.00</v>
      </c>
      <c r="J10" s="5" t="s">
        <v>51</v>
      </c>
      <c r="K10" s="6" t="s">
        <v>52</v>
      </c>
      <c r="L10" s="6" t="s">
        <v>17</v>
      </c>
      <c r="M10" s="6" t="s">
        <v>40</v>
      </c>
      <c r="N10" s="6" t="s">
        <v>41</v>
      </c>
      <c r="O10" s="6" t="s">
        <v>17</v>
      </c>
    </row>
    <row r="11" ht="12.75" customHeight="1">
      <c r="A11" s="5" t="s">
        <v>53</v>
      </c>
      <c r="B11" s="4">
        <v>0.0</v>
      </c>
      <c r="G11" s="5" t="s">
        <v>53</v>
      </c>
      <c r="H11" s="7" t="str">
        <f>B11*(1-E20)+34*(E16/33.2)*(100/E18)</f>
        <v>0.00</v>
      </c>
      <c r="J11" s="5" t="s">
        <v>54</v>
      </c>
      <c r="K11" s="6" t="s">
        <v>27</v>
      </c>
      <c r="L11" s="6" t="s">
        <v>17</v>
      </c>
      <c r="M11" s="6" t="s">
        <v>40</v>
      </c>
      <c r="N11" s="6" t="s">
        <v>35</v>
      </c>
      <c r="O11" s="6" t="s">
        <v>17</v>
      </c>
    </row>
    <row r="12" ht="12.75" customHeight="1">
      <c r="A12" s="5" t="s">
        <v>55</v>
      </c>
      <c r="B12" s="4">
        <v>0.0</v>
      </c>
      <c r="D12" s="3" t="s">
        <v>10</v>
      </c>
      <c r="E12" s="3" t="s">
        <v>56</v>
      </c>
      <c r="G12" s="5" t="s">
        <v>55</v>
      </c>
      <c r="H12" s="7" t="str">
        <f>B12*(1-E20)+32*(E13/3.32)*(100/E18)</f>
        <v>0.00</v>
      </c>
      <c r="J12" s="5" t="s">
        <v>57</v>
      </c>
      <c r="K12" s="6" t="s">
        <v>39</v>
      </c>
      <c r="L12" s="6" t="s">
        <v>29</v>
      </c>
      <c r="M12" s="6" t="s">
        <v>40</v>
      </c>
      <c r="N12" s="6" t="s">
        <v>35</v>
      </c>
      <c r="O12" s="6" t="s">
        <v>17</v>
      </c>
    </row>
    <row r="13" ht="12.75" customHeight="1">
      <c r="A13" s="1" t="s">
        <v>58</v>
      </c>
      <c r="B13" s="2"/>
      <c r="D13" s="4" t="s">
        <v>59</v>
      </c>
      <c r="E13" s="4" t="s">
        <v>20</v>
      </c>
      <c r="G13" s="1" t="s">
        <v>58</v>
      </c>
      <c r="H13" s="2"/>
      <c r="J13" s="5" t="s">
        <v>60</v>
      </c>
      <c r="K13" s="6" t="s">
        <v>61</v>
      </c>
      <c r="L13" s="6" t="s">
        <v>28</v>
      </c>
      <c r="M13" s="6" t="s">
        <v>62</v>
      </c>
      <c r="N13" s="6" t="s">
        <v>29</v>
      </c>
      <c r="O13" s="6" t="s">
        <v>17</v>
      </c>
    </row>
    <row r="14" ht="12.75" customHeight="1">
      <c r="A14" s="5" t="s">
        <v>63</v>
      </c>
      <c r="B14" s="7" t="str">
        <f>(B$4*1.4+B$5*2.307)/10</f>
        <v>10.95</v>
      </c>
      <c r="D14" s="4" t="s">
        <v>64</v>
      </c>
      <c r="E14" s="4" t="s">
        <v>20</v>
      </c>
      <c r="G14" s="5" t="s">
        <v>63</v>
      </c>
      <c r="H14" s="7" t="str">
        <f>(H$4*1.4+H$5*2.307)/10</f>
        <v>10.95</v>
      </c>
      <c r="J14" s="5" t="s">
        <v>65</v>
      </c>
      <c r="K14" s="6" t="s">
        <v>49</v>
      </c>
      <c r="L14" s="6" t="s">
        <v>17</v>
      </c>
      <c r="M14" s="6" t="s">
        <v>15</v>
      </c>
      <c r="N14" s="6" t="s">
        <v>16</v>
      </c>
      <c r="O14" s="6" t="s">
        <v>17</v>
      </c>
    </row>
    <row r="15" ht="12.75" customHeight="1">
      <c r="A15" s="5" t="s">
        <v>66</v>
      </c>
      <c r="B15" s="7" t="str">
        <f>(B$8/61.017)*2.8</f>
        <v>8.96</v>
      </c>
      <c r="D15" s="4" t="s">
        <v>67</v>
      </c>
      <c r="E15" s="4" t="s">
        <v>20</v>
      </c>
      <c r="G15" s="5" t="s">
        <v>66</v>
      </c>
      <c r="H15" s="7" t="str">
        <f>(H$8/61.017)*2.8</f>
        <v>8.96</v>
      </c>
      <c r="J15" s="5" t="s">
        <v>68</v>
      </c>
      <c r="K15" s="6" t="s">
        <v>13</v>
      </c>
      <c r="L15" s="6" t="s">
        <v>17</v>
      </c>
      <c r="M15" s="6" t="s">
        <v>40</v>
      </c>
      <c r="N15" s="6" t="s">
        <v>16</v>
      </c>
      <c r="O15" s="6" t="s">
        <v>41</v>
      </c>
    </row>
    <row r="16" ht="12.75" customHeight="1">
      <c r="A16" s="5" t="s">
        <v>69</v>
      </c>
      <c r="B16" s="7" t="str">
        <f>B$4/7.14</f>
        <v>9.38</v>
      </c>
      <c r="D16" s="4" t="s">
        <v>70</v>
      </c>
      <c r="E16" s="4" t="s">
        <v>20</v>
      </c>
      <c r="G16" s="5" t="s">
        <v>69</v>
      </c>
      <c r="H16" s="7" t="str">
        <f>H$4/7.14</f>
        <v>9.38</v>
      </c>
      <c r="J16" s="5" t="s">
        <v>71</v>
      </c>
      <c r="K16" s="6" t="s">
        <v>13</v>
      </c>
      <c r="L16" s="6" t="s">
        <v>29</v>
      </c>
      <c r="M16" s="6" t="s">
        <v>15</v>
      </c>
      <c r="N16" s="6" t="s">
        <v>72</v>
      </c>
      <c r="O16" s="6" t="s">
        <v>41</v>
      </c>
    </row>
    <row r="17" ht="12.75" customHeight="1">
      <c r="A17" s="5" t="s">
        <v>73</v>
      </c>
      <c r="B17" s="7" t="str">
        <f>B$5/4.34</f>
        <v>1.57</v>
      </c>
      <c r="G17" s="5" t="s">
        <v>73</v>
      </c>
      <c r="H17" s="7" t="str">
        <f>H$5/4.34</f>
        <v>1.57</v>
      </c>
      <c r="J17" s="5" t="s">
        <v>74</v>
      </c>
      <c r="K17" s="6" t="s">
        <v>39</v>
      </c>
      <c r="L17" s="6" t="s">
        <v>29</v>
      </c>
      <c r="M17" s="6" t="s">
        <v>40</v>
      </c>
      <c r="N17" s="6" t="s">
        <v>75</v>
      </c>
      <c r="O17" s="6" t="s">
        <v>17</v>
      </c>
    </row>
    <row r="18" ht="12.75" customHeight="1">
      <c r="A18" s="5" t="s">
        <v>76</v>
      </c>
      <c r="B18" s="7" t="str">
        <f>B$14-B$15</f>
        <v>1.99</v>
      </c>
      <c r="D18" s="9" t="s">
        <v>77</v>
      </c>
      <c r="E18" s="9" t="s">
        <v>78</v>
      </c>
      <c r="G18" s="5" t="s">
        <v>76</v>
      </c>
      <c r="H18" s="7" t="str">
        <f>H$14-H$15</f>
        <v>1.99</v>
      </c>
      <c r="J18" s="5" t="s">
        <v>79</v>
      </c>
      <c r="K18" s="6" t="s">
        <v>49</v>
      </c>
      <c r="L18" s="6" t="s">
        <v>28</v>
      </c>
      <c r="M18" s="6" t="s">
        <v>62</v>
      </c>
      <c r="N18" s="6" t="s">
        <v>29</v>
      </c>
      <c r="O18" s="6" t="s">
        <v>29</v>
      </c>
    </row>
    <row r="19" ht="12.75" customHeight="1">
      <c r="A19" s="3" t="s">
        <v>80</v>
      </c>
      <c r="B19" s="7" t="str">
        <f>B$10/B$9</f>
        <v>2.80</v>
      </c>
      <c r="D19" s="10"/>
      <c r="E19" s="10"/>
      <c r="F19" t="s">
        <v>81</v>
      </c>
      <c r="G19" s="3" t="s">
        <v>80</v>
      </c>
      <c r="H19" s="7" t="str">
        <f>H$10/H$9</f>
        <v>2.80</v>
      </c>
      <c r="J19" s="5" t="s">
        <v>82</v>
      </c>
      <c r="K19" s="6" t="s">
        <v>20</v>
      </c>
      <c r="L19" s="6" t="s">
        <v>17</v>
      </c>
      <c r="M19" s="6" t="s">
        <v>15</v>
      </c>
      <c r="N19" s="6" t="s">
        <v>17</v>
      </c>
      <c r="O19" s="6" t="s">
        <v>17</v>
      </c>
    </row>
    <row r="20" ht="12.75" customHeight="1">
      <c r="A20" s="3" t="s">
        <v>83</v>
      </c>
      <c r="B20" s="11" t="str">
        <f>B$15-B$16/3.5-B$17/7</f>
        <v>6.05</v>
      </c>
      <c r="D20" s="12" t="s">
        <v>84</v>
      </c>
      <c r="E20" s="13">
        <v>0.0</v>
      </c>
      <c r="G20" s="3" t="s">
        <v>83</v>
      </c>
      <c r="H20" s="11" t="str">
        <f>H$15-H$16/3.5-H$17/7</f>
        <v>6.05</v>
      </c>
      <c r="J20" s="5" t="s">
        <v>85</v>
      </c>
      <c r="K20" s="6" t="s">
        <v>39</v>
      </c>
      <c r="L20" s="6" t="s">
        <v>17</v>
      </c>
      <c r="M20" s="6" t="s">
        <v>15</v>
      </c>
      <c r="N20" s="6" t="s">
        <v>17</v>
      </c>
      <c r="O20" s="6" t="s">
        <v>29</v>
      </c>
    </row>
    <row r="21" ht="12.75" customHeight="1">
      <c r="D21" s="10"/>
      <c r="E21" s="10"/>
      <c r="J21" s="5" t="s">
        <v>86</v>
      </c>
      <c r="K21" s="6" t="s">
        <v>87</v>
      </c>
      <c r="L21" s="6" t="s">
        <v>28</v>
      </c>
      <c r="M21" s="6" t="s">
        <v>40</v>
      </c>
      <c r="N21" s="6" t="s">
        <v>29</v>
      </c>
      <c r="O21" s="6" t="s">
        <v>29</v>
      </c>
    </row>
    <row r="22" ht="23.25" customHeight="1">
      <c r="A22" s="14"/>
      <c r="J22" s="15"/>
      <c r="K22" s="16"/>
      <c r="L22" s="16"/>
      <c r="M22" s="16"/>
      <c r="N22" s="16"/>
      <c r="O22" s="16"/>
    </row>
    <row r="23" ht="12.75" customHeight="1">
      <c r="A23" s="17"/>
      <c r="J23" s="18" t="s">
        <v>88</v>
      </c>
      <c r="K23" s="16"/>
      <c r="L23" s="16"/>
      <c r="M23" s="16"/>
      <c r="N23" s="16"/>
      <c r="O23" s="16"/>
    </row>
    <row r="24" ht="12.75" customHeight="1">
      <c r="J24" s="19" t="s">
        <v>89</v>
      </c>
      <c r="K24" s="16"/>
      <c r="L24" s="16"/>
      <c r="M24" s="16"/>
      <c r="N24" s="16"/>
      <c r="O24" s="16"/>
    </row>
    <row r="25" ht="12.75" customHeight="1">
      <c r="J25" s="20" t="s">
        <v>90</v>
      </c>
      <c r="L25" s="16"/>
      <c r="M25" s="16"/>
      <c r="N25" s="16"/>
      <c r="O25" s="16"/>
    </row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</sheetData>
  <mergeCells count="9">
    <mergeCell ref="D2:E2"/>
    <mergeCell ref="A2:B2"/>
    <mergeCell ref="G2:H2"/>
    <mergeCell ref="A13:B13"/>
    <mergeCell ref="G13:H13"/>
    <mergeCell ref="D18:D19"/>
    <mergeCell ref="E18:E19"/>
    <mergeCell ref="D20:D21"/>
    <mergeCell ref="E20:E21"/>
  </mergeCells>
  <conditionalFormatting sqref="K4">
    <cfRule type="expression" dxfId="0" priority="1">
      <formula>IF(Tabelle1!$H$20&lt;-2,TRUE())</formula>
    </cfRule>
  </conditionalFormatting>
  <conditionalFormatting sqref="K4">
    <cfRule type="expression" dxfId="1" priority="2">
      <formula>IF(Tabelle1!$H$20&gt;0,TRUE())</formula>
    </cfRule>
  </conditionalFormatting>
  <conditionalFormatting sqref="K5">
    <cfRule type="expression" dxfId="0" priority="3">
      <formula>IF(Tabelle1!$H$20&lt;-5,TRUE())</formula>
    </cfRule>
  </conditionalFormatting>
  <conditionalFormatting sqref="K5">
    <cfRule type="expression" dxfId="1" priority="4">
      <formula>IF(Tabelle1!$H$20&gt;0,TRUE())</formula>
    </cfRule>
  </conditionalFormatting>
  <conditionalFormatting sqref="K8">
    <cfRule type="expression" dxfId="0" priority="5">
      <formula>IF(Tabelle1!$H$20&lt;3,TRUE())</formula>
    </cfRule>
  </conditionalFormatting>
  <conditionalFormatting sqref="K8">
    <cfRule type="expression" dxfId="1" priority="6">
      <formula>IF(Tabelle1!$H$20&gt;6,TRUE())</formula>
    </cfRule>
  </conditionalFormatting>
  <conditionalFormatting sqref="K9">
    <cfRule type="expression" dxfId="0" priority="7">
      <formula>IF(Tabelle1!$H$20&lt;5,TRUE())</formula>
    </cfRule>
  </conditionalFormatting>
  <conditionalFormatting sqref="K9">
    <cfRule type="expression" dxfId="1" priority="8">
      <formula>IF(Tabelle1!$H$20&gt;10,TRUE())</formula>
    </cfRule>
  </conditionalFormatting>
  <conditionalFormatting sqref="K6">
    <cfRule type="expression" dxfId="0" priority="9">
      <formula>IF(Tabelle1!$H$20&lt;0,TRUE())</formula>
    </cfRule>
  </conditionalFormatting>
  <conditionalFormatting sqref="K6">
    <cfRule type="expression" dxfId="1" priority="10">
      <formula>IF(Tabelle1!$H$20&gt;2,TRUE())</formula>
    </cfRule>
  </conditionalFormatting>
  <conditionalFormatting sqref="K10">
    <cfRule type="expression" dxfId="0" priority="11">
      <formula>IF(Tabelle1!$H$20&lt;9,TRUE())</formula>
    </cfRule>
  </conditionalFormatting>
  <conditionalFormatting sqref="K10">
    <cfRule type="expression" dxfId="1" priority="12">
      <formula>IF(Tabelle1!$H$20&gt;11,TRUE())</formula>
    </cfRule>
  </conditionalFormatting>
  <conditionalFormatting sqref="K11">
    <cfRule type="expression" dxfId="0" priority="13">
      <formula>IF(Tabelle1!$H$20&lt;-5,TRUE())</formula>
    </cfRule>
  </conditionalFormatting>
  <conditionalFormatting sqref="K11">
    <cfRule type="expression" dxfId="1" priority="14">
      <formula>IF(Tabelle1!$H$20&gt;0,TRUE())</formula>
    </cfRule>
  </conditionalFormatting>
  <conditionalFormatting sqref="K3">
    <cfRule type="expression" dxfId="0" priority="15">
      <formula>IF(Tabelle1!$H$20&lt;-3,TRUE())</formula>
    </cfRule>
  </conditionalFormatting>
  <conditionalFormatting sqref="K3">
    <cfRule type="expression" dxfId="1" priority="16">
      <formula>IF(Tabelle1!$H$20&gt;0,TRUE())</formula>
    </cfRule>
  </conditionalFormatting>
  <conditionalFormatting sqref="K12">
    <cfRule type="expression" dxfId="0" priority="17">
      <formula>IF(Tabelle1!$H$20&lt;0,TRUE())</formula>
    </cfRule>
  </conditionalFormatting>
  <conditionalFormatting sqref="K12">
    <cfRule type="expression" dxfId="1" priority="18">
      <formula>IF(Tabelle1!$H$20&gt;5,TRUE())</formula>
    </cfRule>
  </conditionalFormatting>
  <conditionalFormatting sqref="K13">
    <cfRule type="expression" dxfId="0" priority="19">
      <formula>IF(Tabelle1!$H$20&lt;2,TRUE())</formula>
    </cfRule>
  </conditionalFormatting>
  <conditionalFormatting sqref="K13">
    <cfRule type="expression" dxfId="1" priority="20">
      <formula>IF(Tabelle1!$H$20&gt;7,TRUE())</formula>
    </cfRule>
  </conditionalFormatting>
  <conditionalFormatting sqref="K14">
    <cfRule type="expression" dxfId="0" priority="21">
      <formula>IF(Tabelle1!$H$20&lt;5,TRUE())</formula>
    </cfRule>
  </conditionalFormatting>
  <conditionalFormatting sqref="K14">
    <cfRule type="expression" dxfId="1" priority="22">
      <formula>IF(Tabelle1!$H$20&gt;10,TRUE())</formula>
    </cfRule>
  </conditionalFormatting>
  <conditionalFormatting sqref="K15">
    <cfRule type="expression" dxfId="0" priority="23">
      <formula>IF(Tabelle1!$H$20&lt;-3,TRUE())</formula>
    </cfRule>
  </conditionalFormatting>
  <conditionalFormatting sqref="K15">
    <cfRule type="expression" dxfId="1" priority="24">
      <formula>IF(Tabelle1!$H$20&gt;0,TRUE())</formula>
    </cfRule>
  </conditionalFormatting>
  <conditionalFormatting sqref="K16">
    <cfRule type="expression" dxfId="0" priority="25">
      <formula>IF(Tabelle1!$H$20&lt;-3,TRUE())</formula>
    </cfRule>
  </conditionalFormatting>
  <conditionalFormatting sqref="K16">
    <cfRule type="expression" dxfId="1" priority="26">
      <formula>IF(Tabelle1!$H$20&gt;0,TRUE())</formula>
    </cfRule>
  </conditionalFormatting>
  <conditionalFormatting sqref="K17">
    <cfRule type="expression" dxfId="0" priority="27">
      <formula>IF(Tabelle1!$H$20&lt;0,TRUE())</formula>
    </cfRule>
  </conditionalFormatting>
  <conditionalFormatting sqref="K17">
    <cfRule type="expression" dxfId="1" priority="28">
      <formula>IF(Tabelle1!$H$20&gt;5,TRUE())</formula>
    </cfRule>
  </conditionalFormatting>
  <conditionalFormatting sqref="K18">
    <cfRule type="expression" dxfId="0" priority="29">
      <formula>IF(Tabelle1!$H$20&lt;5,TRUE())</formula>
    </cfRule>
  </conditionalFormatting>
  <conditionalFormatting sqref="K18">
    <cfRule type="expression" dxfId="1" priority="30">
      <formula>IF(Tabelle1!$H$20&gt;10,TRUE())</formula>
    </cfRule>
  </conditionalFormatting>
  <conditionalFormatting sqref="K19">
    <cfRule type="expression" dxfId="0" priority="31">
      <formula>IF(Tabelle1!$H$20&lt;-1,TRUE())</formula>
    </cfRule>
  </conditionalFormatting>
  <conditionalFormatting sqref="K19">
    <cfRule type="expression" dxfId="1" priority="32">
      <formula>IF(Tabelle1!$H$20&gt;1,TRUE())</formula>
    </cfRule>
  </conditionalFormatting>
  <conditionalFormatting sqref="K20">
    <cfRule type="expression" dxfId="0" priority="33">
      <formula>IF(Tabelle1!$H$20&lt;0,TRUE())</formula>
    </cfRule>
  </conditionalFormatting>
  <conditionalFormatting sqref="K20">
    <cfRule type="expression" dxfId="1" priority="34">
      <formula>IF(Tabelle1!$H$20&gt;5,TRUE())</formula>
    </cfRule>
  </conditionalFormatting>
  <conditionalFormatting sqref="K21">
    <cfRule type="expression" dxfId="0" priority="35">
      <formula>IF(Tabelle1!$H$20&lt;8,TRUE())</formula>
    </cfRule>
  </conditionalFormatting>
  <conditionalFormatting sqref="K21">
    <cfRule type="expression" dxfId="1" priority="36">
      <formula>IF(Tabelle1!$H$20&lt;15,TRUE())</formula>
    </cfRule>
  </conditionalFormatting>
  <conditionalFormatting sqref="L3">
    <cfRule type="expression" dxfId="0" priority="37">
      <formula>IF(Tabelle1!$H$4&lt;30,TRUE())</formula>
    </cfRule>
  </conditionalFormatting>
  <conditionalFormatting sqref="L3">
    <cfRule type="expression" dxfId="1" priority="38">
      <formula>IF(Tabelle1!$H$4&gt;50,TRUE())</formula>
    </cfRule>
  </conditionalFormatting>
  <conditionalFormatting sqref="L4">
    <cfRule type="expression" dxfId="0" priority="39">
      <formula>IF(Tabelle1!$H$4&lt;0,TRUE())</formula>
    </cfRule>
  </conditionalFormatting>
  <conditionalFormatting sqref="L4">
    <cfRule type="expression" dxfId="1" priority="40">
      <formula>IF(Tabelle1!$H$4&gt;30,TRUE())</formula>
    </cfRule>
  </conditionalFormatting>
  <conditionalFormatting sqref="L5 L7:L9 L13 L18 L21">
    <cfRule type="expression" dxfId="0" priority="41">
      <formula>IF(Tabelle1!$H$4&lt;50,TRUE())</formula>
    </cfRule>
  </conditionalFormatting>
  <conditionalFormatting sqref="L5 L7:L9 L13 L18 L21">
    <cfRule type="expression" dxfId="1" priority="42">
      <formula>IF(Tabelle1!$H$4&gt;75,TRUE())</formula>
    </cfRule>
  </conditionalFormatting>
  <conditionalFormatting sqref="L6">
    <cfRule type="expression" dxfId="0" priority="43">
      <formula>IF(Tabelle1!$H$4&lt;75,TRUE())</formula>
    </cfRule>
  </conditionalFormatting>
  <conditionalFormatting sqref="L6">
    <cfRule type="expression" dxfId="1" priority="44">
      <formula>IF(Tabelle1!$H$4&gt;100,TRUE())</formula>
    </cfRule>
  </conditionalFormatting>
  <conditionalFormatting sqref="L10:L12 L14:L15 L19 L20">
    <cfRule type="expression" dxfId="0" priority="45">
      <formula>IF(Tabelle1!$H$4&lt;50,TRUE())</formula>
    </cfRule>
  </conditionalFormatting>
  <conditionalFormatting sqref="L10:L12 L14:L15 L19 L20">
    <cfRule type="expression" dxfId="1" priority="46">
      <formula>IF(Tabelle1!$H$4&gt;100,TRUE())</formula>
    </cfRule>
  </conditionalFormatting>
  <conditionalFormatting sqref="L16 L17">
    <cfRule type="expression" dxfId="0" priority="47">
      <formula>IF(Tabelle1!$H$4&lt;50,TRUE())</formula>
    </cfRule>
  </conditionalFormatting>
  <conditionalFormatting sqref="L16 L17">
    <cfRule type="expression" dxfId="1" priority="48">
      <formula>IF(Tabelle1!$H$4&gt;150,TRUE())</formula>
    </cfRule>
  </conditionalFormatting>
  <conditionalFormatting sqref="M3:M6 M9 M14 M16 M19 M20">
    <cfRule type="expression" dxfId="0" priority="49">
      <formula>IF(Tabelle1!$H$5&lt;0,TRUE())</formula>
    </cfRule>
  </conditionalFormatting>
  <conditionalFormatting sqref="M3:M6 M9 M14 M16 M19 M20">
    <cfRule type="expression" dxfId="1" priority="50">
      <formula>IF(Tabelle1!$H$5&gt;20,TRUE())</formula>
    </cfRule>
  </conditionalFormatting>
  <conditionalFormatting sqref="M7:M8 M10:M12 M15 M17 M21">
    <cfRule type="expression" dxfId="0" priority="51">
      <formula>IF(Tabelle1!$H$5&lt;0,TRUE())</formula>
    </cfRule>
  </conditionalFormatting>
  <conditionalFormatting sqref="M7:M8 M10:M12 M15 M17 M21">
    <cfRule type="expression" dxfId="1" priority="52">
      <formula>IF(Tabelle1!$H$5&gt;25,TRUE())</formula>
    </cfRule>
  </conditionalFormatting>
  <conditionalFormatting sqref="M13 M18">
    <cfRule type="expression" dxfId="0" priority="53">
      <formula>IF(Tabelle1!$H$5&lt;15,TRUE())</formula>
    </cfRule>
  </conditionalFormatting>
  <conditionalFormatting sqref="M13 M18">
    <cfRule type="expression" dxfId="1" priority="54">
      <formula>IF(Tabelle1!$H$5&gt;35,TRUE())</formula>
    </cfRule>
  </conditionalFormatting>
  <conditionalFormatting sqref="N3:N4 N8 N14 N15">
    <cfRule type="expression" dxfId="0" priority="55">
      <formula>IF(Tabelle1!$H$10&lt;0,TRUE())</formula>
    </cfRule>
  </conditionalFormatting>
  <conditionalFormatting sqref="N3:N4 N8 N14 N15">
    <cfRule type="expression" dxfId="1" priority="56">
      <formula>IF(Tabelle1!$H$10&gt;50,TRUE())</formula>
    </cfRule>
  </conditionalFormatting>
  <conditionalFormatting sqref="N5 N13 N21 N18">
    <cfRule type="expression" dxfId="0" priority="57">
      <formula>IF(Tabelle1!$H$10&lt;50,TRUE())</formula>
    </cfRule>
  </conditionalFormatting>
  <conditionalFormatting sqref="N5 N13 N21 N18">
    <cfRule type="expression" dxfId="1" priority="58">
      <formula>IF(Tabelle1!$H$10&gt;150,TRUE())</formula>
    </cfRule>
  </conditionalFormatting>
  <conditionalFormatting sqref="N6 N11 N12">
    <cfRule type="expression" dxfId="0" priority="59">
      <formula>IF(Tabelle1!$H$10&lt;100,TRUE())</formula>
    </cfRule>
  </conditionalFormatting>
  <conditionalFormatting sqref="N6 N11 N12">
    <cfRule type="expression" dxfId="1" priority="60">
      <formula>IF(Tabelle1!$H$10&gt;200,TRUE())</formula>
    </cfRule>
  </conditionalFormatting>
  <conditionalFormatting sqref="N7 N9 N10">
    <cfRule type="expression" dxfId="0" priority="61">
      <formula>IF(Tabelle1!$H$10&lt;0,TRUE())</formula>
    </cfRule>
  </conditionalFormatting>
  <conditionalFormatting sqref="N7 N9 N10">
    <cfRule type="expression" dxfId="1" priority="62">
      <formula>IF(Tabelle1!$H$10&gt;100,TRUE())</formula>
    </cfRule>
  </conditionalFormatting>
  <conditionalFormatting sqref="N16">
    <cfRule type="expression" dxfId="0" priority="63">
      <formula>IF(Tabelle1!$H$10&lt;100,TRUE())</formula>
    </cfRule>
  </conditionalFormatting>
  <conditionalFormatting sqref="N16">
    <cfRule type="expression" dxfId="1" priority="64">
      <formula>IF(Tabelle1!$H$10&gt;400,TRUE())</formula>
    </cfRule>
  </conditionalFormatting>
  <conditionalFormatting sqref="N17">
    <cfRule type="expression" dxfId="0" priority="65">
      <formula>IF(Tabelle1!$H$10&lt;100,TRUE())</formula>
    </cfRule>
  </conditionalFormatting>
  <conditionalFormatting sqref="N17">
    <cfRule type="expression" dxfId="1" priority="66">
      <formula>IF(Tabelle1!$H$10&gt;300,TRUE())</formula>
    </cfRule>
  </conditionalFormatting>
  <conditionalFormatting sqref="N19 N20">
    <cfRule type="expression" dxfId="0" priority="67">
      <formula>IF(Tabelle1!$H$10&lt;50,TRUE())</formula>
    </cfRule>
  </conditionalFormatting>
  <conditionalFormatting sqref="N19 N20">
    <cfRule type="expression" dxfId="1" priority="68">
      <formula>IF(Tabelle1!$H$10&gt;100,TRUE())</formula>
    </cfRule>
  </conditionalFormatting>
  <conditionalFormatting sqref="O3 O5:O6 O10:O14 O17 O19">
    <cfRule type="expression" dxfId="0" priority="69">
      <formula>IF(Tabelle1!$H$9&lt;50,TRUE())</formula>
    </cfRule>
  </conditionalFormatting>
  <conditionalFormatting sqref="O3 O5:O6 O10:O14 O17 O19">
    <cfRule type="expression" dxfId="1" priority="70">
      <formula>IF(Tabelle1!$H$9&gt;100,TRUE())</formula>
    </cfRule>
  </conditionalFormatting>
  <conditionalFormatting sqref="O4">
    <cfRule type="expression" dxfId="0" priority="71">
      <formula>IF(Tabelle1!$H$9&lt;0,TRUE())</formula>
    </cfRule>
  </conditionalFormatting>
  <conditionalFormatting sqref="O4">
    <cfRule type="expression" dxfId="1" priority="72">
      <formula>IF(Tabelle1!$H$9&gt;50,TRUE())</formula>
    </cfRule>
  </conditionalFormatting>
  <conditionalFormatting sqref="O7:O9 O18 O20 O21">
    <cfRule type="expression" dxfId="0" priority="73">
      <formula>IF(Tabelle1!$H$9&lt;50,TRUE())</formula>
    </cfRule>
  </conditionalFormatting>
  <conditionalFormatting sqref="O7:O9 O18 O20 O21">
    <cfRule type="expression" dxfId="1" priority="74">
      <formula>IF(Tabelle1!$H$9&gt;150,TRUE())</formula>
    </cfRule>
  </conditionalFormatting>
  <conditionalFormatting sqref="O15 O16">
    <cfRule type="expression" dxfId="0" priority="75">
      <formula>IF(Tabelle1!$H$9&lt;0,TRUE())</formula>
    </cfRule>
  </conditionalFormatting>
  <conditionalFormatting sqref="O15 O16">
    <cfRule type="expression" dxfId="1" priority="76">
      <formula>IF(Tabelle1!$H$9&gt;100,TRUE())</formula>
    </cfRule>
  </conditionalFormatting>
  <conditionalFormatting sqref="B4 H4">
    <cfRule type="cellIs" dxfId="0" priority="77" operator="lessThan">
      <formula>50</formula>
    </cfRule>
  </conditionalFormatting>
  <conditionalFormatting sqref="B4 H4">
    <cfRule type="cellIs" dxfId="1" priority="78" operator="greaterThan">
      <formula>150</formula>
    </cfRule>
  </conditionalFormatting>
  <conditionalFormatting sqref="B5 H5">
    <cfRule type="cellIs" dxfId="1" priority="79" operator="greaterThan">
      <formula>20</formula>
    </cfRule>
  </conditionalFormatting>
  <conditionalFormatting sqref="B10 H10">
    <cfRule type="cellIs" dxfId="1" priority="80" operator="greaterThan">
      <formula>250</formula>
    </cfRule>
  </conditionalFormatting>
  <conditionalFormatting sqref="B9 H9">
    <cfRule type="cellIs" dxfId="1" priority="81" operator="greaterThan">
      <formula>150</formula>
    </cfRule>
  </conditionalFormatting>
  <conditionalFormatting sqref="B6 H6">
    <cfRule type="cellIs" dxfId="1" priority="82" operator="greaterThan">
      <formula>50</formula>
    </cfRule>
  </conditionalFormatting>
  <conditionalFormatting sqref="B12 H12">
    <cfRule type="cellIs" dxfId="1" priority="83" operator="greaterThan">
      <formula>300</formula>
    </cfRule>
  </conditionalFormatting>
  <conditionalFormatting sqref="K7">
    <cfRule type="expression" dxfId="0" priority="84">
      <formula>IF(Tabelle1!$H$20&lt;0,TRUE())</formula>
    </cfRule>
  </conditionalFormatting>
  <conditionalFormatting sqref="K7">
    <cfRule type="expression" dxfId="1" priority="85">
      <formula>IF(Tabelle1!$H$20&gt;5,TRUE())</formula>
    </cfRule>
  </conditionalFormatting>
  <conditionalFormatting sqref="B8 H8">
    <cfRule type="cellIs" dxfId="1" priority="86" operator="notBetween">
      <formula>0</formula>
      <formula>500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6" width="14.43"/>
  </cols>
  <sheetData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3351</TotalTime>
  <Application>LibreOffice/5.2.7.2$Windows_X86_64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2016-10-28T17:49:28Z</dcterms:created>
  <dc:creator/>
  <dc:description/>
  <dc:language>de-DE</dc:language>
  <cp:lastModifiedBy/>
  <dcterms:modified xsi:type="dcterms:W3CDTF">2017-07-29T00:12:12Z</dcterms:modified>
  <cp:revision>18</cp:revision>
  <dc:subject/>
  <dc:title/>
</cp:coreProperties>
</file>