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/>
  <bookViews>
    <workbookView xWindow="0" yWindow="0" windowWidth="0" windowHeight="0" xr2:uid="{00000000-000D-0000-FFFF-FFFF00000000}"/>
  </bookViews>
  <sheets>
    <sheet name="Tabelle1" sheetId="1" r:id="rId1"/>
    <sheet name="Sheet1" sheetId="2" r:id="rId2"/>
  </sheets>
  <calcPr calcId="171026"/>
</workbook>
</file>

<file path=xl/calcChain.xml><?xml version="1.0" encoding="utf-8"?>
<calcChain xmlns="http://schemas.openxmlformats.org/spreadsheetml/2006/main">
  <c r="B8" i="1" l="1"/>
  <c r="B15" i="1"/>
  <c r="H8" i="1"/>
  <c r="H15" i="1"/>
  <c r="H4" i="1"/>
  <c r="H16" i="1"/>
  <c r="H5" i="1"/>
  <c r="H17" i="1"/>
  <c r="H20" i="1"/>
  <c r="B16" i="1"/>
  <c r="B17" i="1"/>
  <c r="B20" i="1"/>
  <c r="H10" i="1"/>
  <c r="H9" i="1"/>
  <c r="H19" i="1"/>
  <c r="B19" i="1"/>
  <c r="H14" i="1"/>
  <c r="H18" i="1"/>
  <c r="B14" i="1"/>
  <c r="B18" i="1"/>
  <c r="H12" i="1"/>
  <c r="H11" i="1"/>
  <c r="H6" i="1"/>
</calcChain>
</file>

<file path=xl/sharedStrings.xml><?xml version="1.0" encoding="utf-8"?>
<sst xmlns="http://schemas.openxmlformats.org/spreadsheetml/2006/main" count="190" uniqueCount="92">
  <si>
    <t>Wasserwerte Start [mg/l]</t>
  </si>
  <si>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</si>
  <si>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</si>
  <si>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</si>
  <si>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</si>
  <si>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</si>
  <si>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</si>
  <si>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</si>
  <si>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</si>
  <si>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</si>
  <si>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</si>
  <si>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</si>
  <si>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</si>
  <si>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</si>
  <si>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</si>
  <si>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</si>
  <si>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</si>
  <si>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</si>
  <si>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</si>
  <si>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</si>
  <si>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</si>
  <si>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</si>
  <si>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</si>
  <si>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</si>
  <si>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</si>
  <si>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</si>
  <si>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</si>
  <si>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</si>
  <si>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</si>
  <si>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</si>
  <si>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</si>
  <si>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</si>
  <si>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</si>
  <si>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</si>
  <si>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</si>
  <si>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</si>
  <si>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</si>
  <si>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</si>
  <si>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</si>
  <si>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</si>
  <si>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</si>
  <si>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</si>
  <si>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</si>
  <si>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</si>
  <si>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</si>
  <si>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</si>
  <si>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</si>
  <si>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</si>
  <si>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</si>
  <si>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</si>
  <si>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</si>
  <si>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</si>
  <si>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</si>
  <si>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</si>
  <si>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</si>
  <si>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</si>
  <si>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</si>
  <si>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</si>
  <si>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</si>
  <si>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</si>
  <si>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</si>
  <si>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</si>
  <si>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</si>
  <si>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</si>
  <si>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Salzsäure (9%)</t>
  </si>
  <si>
    <t>Weizenbier, Weizenbock</t>
  </si>
  <si>
    <t>Carbonathärte</t>
  </si>
  <si>
    <t>Schwefelsäure (10%)</t>
  </si>
  <si>
    <t>Wit, Cream Ale, Kölsch</t>
  </si>
  <si>
    <t>Ca-Härte</t>
  </si>
  <si>
    <t>Phosphorsäure (10%)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</si>
  <si>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</si>
  <si>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</si>
  <si>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</si>
  <si>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</si>
  <si>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</si>
  <si>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</si>
  <si>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[l]</t>
  </si>
  <si>
    <t>Extra / Sweet / Oatmeal Stout</t>
  </si>
  <si>
    <t>SO4/Cl-Verhältnis</t>
  </si>
  <si>
    <t xml:space="preserve"> </t>
  </si>
  <si>
    <t>Belgisches Ale, Triple, Blonde</t>
  </si>
  <si>
    <t>Restalkalität</t>
  </si>
  <si>
    <t>Verschnitt mit Osmosewasser [%]</t>
  </si>
  <si>
    <t>Brown / Strong Scotch Ale, Barleywine</t>
  </si>
  <si>
    <t>Russian Imperial Stout</t>
  </si>
  <si>
    <t>8 – 15</t>
  </si>
  <si>
    <t>Zu hoch</t>
  </si>
  <si>
    <t>passt</t>
  </si>
  <si>
    <t>Zu niedrig</t>
  </si>
  <si>
    <t>80</t>
  </si>
  <si>
    <t>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</si>
</sst>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\ %"/>
  </numFmts>
  <fonts count="5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color rgb="FFFFFFFF"/>
      <name val="Arial"/>
    </font>
  </fonts>
  <fills count="5">
    <fill>
      <patternFill patternType="none"/>
    </fill>
    <fill>
      <patternFill patternType="gray125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</fills>
  <borders count="7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</borders>
  <cellStyleXfs count="1">
    <xf numFmtId="49" fontId="0" fillId="0" borderId="0"/>
  </cellStyleXfs>
  <cellXfs count="21">
    <xf numFmtId="49" fontId="0" fillId="0" borderId="0" xfId="0" applyNumberFormat="1" applyFont="1" applyAlignment="1">
      <alignment horizontal="center"/>
    </xf>
    <xf numFmtId="49" fontId="1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left"/>
    </xf>
    <xf numFmtId="49" fontId="3" fillId="2" borderId="3" xfId="0" applyNumberFormat="1" applyFont="1" applyFill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center"/>
    </xf>
    <xf numFmtId="49" fontId="4" fillId="3" borderId="0" xfId="0" applyNumberFormat="1" applyFont="1" applyFill="1" applyBorder="1" applyAlignment="1">
      <alignment horizontal="center"/>
    </xf>
    <xf numFmtId="49" fontId="3" fillId="2" borderId="0" xfId="0" applyNumberFormat="1" applyFont="1" applyFill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/>
    <xf numFmtId="49" fontId="1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/>
    <xf numFmtId="49" fontId="1" fillId="0" borderId="5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/>
    </xf>
  </cellXfs>
  <cellStyles count="1">
    <cellStyle name="Standard" xfId="0" builtinId="0"/>
  </cellStyles>
  <dxfs count="86"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FF0000"/>
          <bgColor rgb="FFFF0000"/>
        </patternFill>
      </fill>
      <border>
        <left/>
        <right/>
        <top/>
        <bottom/>
      </border>
    </dxf>
    <dxf>
      <font>
        <color rgb="FFFFFFFF"/>
        <name val="Arial"/>
      </font>
      <numFmt numFmtId="30" formatCode="@"/>
      <fill>
        <patternFill patternType="solid">
          <fgColor rgb="FF0000FF"/>
          <bgColor rgb="FF0000FF"/>
        </patternFill>
      </fill>
      <alignment horizontal="center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5"/>
  <sheetViews>
    <sheetView tabSelected="1" workbookViewId="0" xr3:uid="{AEA406A1-0E4B-5B11-9CD5-51D6E497D94C}">
      <selection activeCell="E14" sqref="E14"/>
    </sheetView>
  </sheetViews>
  <sheetFormatPr defaultColWidth="14.42578125" defaultRowHeight="15" customHeight="1" x14ac:dyDescent="0.15"/>
  <cols>
    <col min="1" max="1" width="23.19140625" customWidth="1"/>
    <col min="2" max="2" width="12" customWidth="1"/>
    <col min="3" max="3" width="9.70703125" customWidth="1"/>
    <col min="4" max="4" width="19.1484375" customWidth="1"/>
    <col min="5" max="5" width="11.59375" customWidth="1"/>
    <col min="6" max="6" width="9.70703125" customWidth="1"/>
    <col min="10" max="10" width="36.6796875" customWidth="1"/>
  </cols>
  <sheetData>
    <row r="1" spans="1:15" ht="12.75" customHeight="1" x14ac:dyDescent="0.15"/>
    <row r="2" spans="1:15" ht="12.75" customHeight="1" x14ac:dyDescent="0.15">
      <c r="A2" s="15" t="s">
        <v>0</v>
      </c>
      <c r="B2" s="16"/>
      <c r="D2" s="15" t="s">
        <v>1</v>
      </c>
      <c r="E2" s="16"/>
      <c r="G2" s="15" t="s">
        <v>2</v>
      </c>
      <c r="H2" s="16"/>
      <c r="J2" s="1" t="s">
        <v>3</v>
      </c>
      <c r="K2" s="1" t="s">
        <v>4</v>
      </c>
      <c r="L2" s="1" t="s">
        <v>5</v>
      </c>
      <c r="M2" s="1" t="s">
        <v>6</v>
      </c>
      <c r="N2" s="1" t="s">
        <v>7</v>
      </c>
      <c r="O2" s="1" t="s">
        <v>8</v>
      </c>
    </row>
    <row r="3" spans="1:15" ht="12.75" customHeight="1" x14ac:dyDescent="0.15">
      <c r="A3" s="1" t="s">
        <v>9</v>
      </c>
      <c r="B3" s="2"/>
      <c r="D3" s="1" t="s">
        <v>10</v>
      </c>
      <c r="E3" s="1" t="s">
        <v>11</v>
      </c>
      <c r="G3" s="1" t="s">
        <v>9</v>
      </c>
      <c r="H3" s="2"/>
      <c r="J3" s="3" t="s">
        <v>12</v>
      </c>
      <c r="K3" s="4" t="s">
        <v>13</v>
      </c>
      <c r="L3" s="4" t="s">
        <v>14</v>
      </c>
      <c r="M3" s="4" t="s">
        <v>15</v>
      </c>
      <c r="N3" s="4" t="s">
        <v>16</v>
      </c>
      <c r="O3" s="4" t="s">
        <v>17</v>
      </c>
    </row>
    <row r="4" spans="1:15" ht="12.75" customHeight="1" x14ac:dyDescent="0.15">
      <c r="A4" s="3" t="s">
        <v>18</v>
      </c>
      <c r="B4" s="5">
        <v>67</v>
      </c>
      <c r="D4" s="2" t="s">
        <v>19</v>
      </c>
      <c r="E4" s="6" t="s">
        <v>20</v>
      </c>
      <c r="G4" s="3" t="s">
        <v>18</v>
      </c>
      <c r="H4" s="5">
        <f>B4*(1-E20)+232.78*(E4/E18)+272.6*(E5/E18)</f>
        <v>67</v>
      </c>
      <c r="J4" s="3" t="s">
        <v>21</v>
      </c>
      <c r="K4" s="4" t="s">
        <v>22</v>
      </c>
      <c r="L4" s="4" t="s">
        <v>23</v>
      </c>
      <c r="M4" s="4" t="s">
        <v>15</v>
      </c>
      <c r="N4" s="4" t="s">
        <v>16</v>
      </c>
      <c r="O4" s="4" t="s">
        <v>16</v>
      </c>
    </row>
    <row r="5" spans="1:15" ht="12.75" customHeight="1" x14ac:dyDescent="0.15">
      <c r="A5" s="3" t="s">
        <v>24</v>
      </c>
      <c r="B5" s="5">
        <v>6.8</v>
      </c>
      <c r="D5" s="2" t="s">
        <v>25</v>
      </c>
      <c r="E5" s="2" t="s">
        <v>20</v>
      </c>
      <c r="G5" s="3" t="s">
        <v>24</v>
      </c>
      <c r="H5" s="5">
        <f>B5*(1-E20)+E8*(119.53/E18)+E9*(98.59/E18)</f>
        <v>6.8</v>
      </c>
      <c r="J5" s="3" t="s">
        <v>26</v>
      </c>
      <c r="K5" s="4" t="s">
        <v>27</v>
      </c>
      <c r="L5" s="4" t="s">
        <v>28</v>
      </c>
      <c r="M5" s="4" t="s">
        <v>15</v>
      </c>
      <c r="N5" s="4" t="s">
        <v>29</v>
      </c>
      <c r="O5" s="4" t="s">
        <v>17</v>
      </c>
    </row>
    <row r="6" spans="1:15" ht="12.75" customHeight="1" x14ac:dyDescent="0.15">
      <c r="A6" s="3" t="s">
        <v>30</v>
      </c>
      <c r="B6" s="5">
        <v>11</v>
      </c>
      <c r="D6" s="2" t="s">
        <v>31</v>
      </c>
      <c r="E6" s="2" t="s">
        <v>20</v>
      </c>
      <c r="G6" s="3" t="s">
        <v>30</v>
      </c>
      <c r="H6" s="5">
        <f>B6*(1-E20)+393.39*(E6/E18)+273.66*(E7/E18)</f>
        <v>11</v>
      </c>
      <c r="J6" s="3" t="s">
        <v>32</v>
      </c>
      <c r="K6" s="4" t="s">
        <v>33</v>
      </c>
      <c r="L6" s="4" t="s">
        <v>34</v>
      </c>
      <c r="M6" s="4" t="s">
        <v>15</v>
      </c>
      <c r="N6" s="4" t="s">
        <v>35</v>
      </c>
      <c r="O6" s="4" t="s">
        <v>17</v>
      </c>
    </row>
    <row r="7" spans="1:15" ht="12.75" customHeight="1" x14ac:dyDescent="0.15">
      <c r="A7" s="1" t="s">
        <v>36</v>
      </c>
      <c r="B7" s="5"/>
      <c r="D7" s="2" t="s">
        <v>37</v>
      </c>
      <c r="E7" s="2" t="s">
        <v>20</v>
      </c>
      <c r="G7" s="1" t="s">
        <v>36</v>
      </c>
      <c r="H7" s="5"/>
      <c r="J7" s="3" t="s">
        <v>38</v>
      </c>
      <c r="K7" s="4" t="s">
        <v>39</v>
      </c>
      <c r="L7" s="4" t="s">
        <v>28</v>
      </c>
      <c r="M7" s="4" t="s">
        <v>40</v>
      </c>
      <c r="N7" s="4" t="s">
        <v>41</v>
      </c>
      <c r="O7" s="4" t="s">
        <v>29</v>
      </c>
    </row>
    <row r="8" spans="1:15" ht="12.75" customHeight="1" x14ac:dyDescent="0.15">
      <c r="A8" s="3" t="s">
        <v>42</v>
      </c>
      <c r="B8" s="5">
        <f>3.2*61</f>
        <v>195.20000000000002</v>
      </c>
      <c r="D8" s="2" t="s">
        <v>43</v>
      </c>
      <c r="E8" s="2" t="s">
        <v>20</v>
      </c>
      <c r="G8" s="3" t="s">
        <v>42</v>
      </c>
      <c r="H8" s="5">
        <f>((B15*(1-E20)-E13/(3.32*E18/100)-E14/((12.4/0.9)*E18/100)-E15/(16.4*E18/100)-E16/(33.2*E18/100))/2.8)*61.017+726.34*(E7/E18)</f>
        <v>145.77306667626732</v>
      </c>
      <c r="J8" s="3" t="s">
        <v>44</v>
      </c>
      <c r="K8" s="4" t="s">
        <v>45</v>
      </c>
      <c r="L8" s="4" t="s">
        <v>28</v>
      </c>
      <c r="M8" s="4" t="s">
        <v>40</v>
      </c>
      <c r="N8" s="4" t="s">
        <v>16</v>
      </c>
      <c r="O8" s="4" t="s">
        <v>29</v>
      </c>
    </row>
    <row r="9" spans="1:15" ht="12.75" customHeight="1" x14ac:dyDescent="0.15">
      <c r="A9" s="3" t="s">
        <v>46</v>
      </c>
      <c r="B9" s="5">
        <v>20</v>
      </c>
      <c r="D9" s="2" t="s">
        <v>47</v>
      </c>
      <c r="E9" s="2" t="s">
        <v>20</v>
      </c>
      <c r="G9" s="3" t="s">
        <v>46</v>
      </c>
      <c r="H9" s="5">
        <f>B9*(1-E20)+482.28*(E5/E18)+606.66*(E6/E18)+13*(0.9*E14/12.4)*(100/E18)+E8*(174.39/E18)</f>
        <v>49.485887096774192</v>
      </c>
      <c r="J9" s="3" t="s">
        <v>48</v>
      </c>
      <c r="K9" s="4" t="s">
        <v>49</v>
      </c>
      <c r="L9" s="4" t="s">
        <v>28</v>
      </c>
      <c r="M9" s="4" t="s">
        <v>15</v>
      </c>
      <c r="N9" s="4" t="s">
        <v>41</v>
      </c>
      <c r="O9" s="4" t="s">
        <v>29</v>
      </c>
    </row>
    <row r="10" spans="1:15" ht="12.75" customHeight="1" x14ac:dyDescent="0.15">
      <c r="A10" s="3" t="s">
        <v>50</v>
      </c>
      <c r="B10" s="5">
        <v>56</v>
      </c>
      <c r="G10" s="3" t="s">
        <v>50</v>
      </c>
      <c r="H10" s="5">
        <f>B10*(1-E20)+557.93*(E4/E18)+17*(E15/16.4)*(100/E18)+E9*(389.73/E18)</f>
        <v>56</v>
      </c>
      <c r="J10" s="3" t="s">
        <v>51</v>
      </c>
      <c r="K10" s="4" t="s">
        <v>52</v>
      </c>
      <c r="L10" s="4" t="s">
        <v>17</v>
      </c>
      <c r="M10" s="4" t="s">
        <v>40</v>
      </c>
      <c r="N10" s="4" t="s">
        <v>41</v>
      </c>
      <c r="O10" s="4" t="s">
        <v>17</v>
      </c>
    </row>
    <row r="11" spans="1:15" ht="12.75" customHeight="1" x14ac:dyDescent="0.15">
      <c r="A11" s="3" t="s">
        <v>53</v>
      </c>
      <c r="B11" s="2">
        <v>0</v>
      </c>
      <c r="G11" s="3" t="s">
        <v>53</v>
      </c>
      <c r="H11" s="5">
        <f>B11*(1-E20)+34*(E16/33.2)*(100/E18)</f>
        <v>0</v>
      </c>
      <c r="J11" s="3" t="s">
        <v>54</v>
      </c>
      <c r="K11" s="4" t="s">
        <v>27</v>
      </c>
      <c r="L11" s="4" t="s">
        <v>17</v>
      </c>
      <c r="M11" s="4" t="s">
        <v>40</v>
      </c>
      <c r="N11" s="4" t="s">
        <v>35</v>
      </c>
      <c r="O11" s="4" t="s">
        <v>17</v>
      </c>
    </row>
    <row r="12" spans="1:15" ht="12.75" customHeight="1" x14ac:dyDescent="0.15">
      <c r="A12" s="3" t="s">
        <v>55</v>
      </c>
      <c r="B12" s="2">
        <v>0</v>
      </c>
      <c r="D12" s="1" t="s">
        <v>10</v>
      </c>
      <c r="E12" s="1" t="s">
        <v>56</v>
      </c>
      <c r="G12" s="3" t="s">
        <v>55</v>
      </c>
      <c r="H12" s="5">
        <f>B12*(1-E20)+32*(E13/3.32)*(100/E18)</f>
        <v>0</v>
      </c>
      <c r="J12" s="3" t="s">
        <v>57</v>
      </c>
      <c r="K12" s="4" t="s">
        <v>39</v>
      </c>
      <c r="L12" s="4" t="s">
        <v>29</v>
      </c>
      <c r="M12" s="4" t="s">
        <v>40</v>
      </c>
      <c r="N12" s="4" t="s">
        <v>35</v>
      </c>
      <c r="O12" s="4" t="s">
        <v>17</v>
      </c>
    </row>
    <row r="13" spans="1:15" ht="12.75" customHeight="1" x14ac:dyDescent="0.15">
      <c r="A13" s="15" t="s">
        <v>58</v>
      </c>
      <c r="B13" s="16"/>
      <c r="D13" s="2" t="s">
        <v>59</v>
      </c>
      <c r="E13" s="2" t="s">
        <v>20</v>
      </c>
      <c r="G13" s="15" t="s">
        <v>58</v>
      </c>
      <c r="H13" s="16"/>
      <c r="J13" s="3" t="s">
        <v>60</v>
      </c>
      <c r="K13" s="4" t="s">
        <v>61</v>
      </c>
      <c r="L13" s="4" t="s">
        <v>28</v>
      </c>
      <c r="M13" s="4" t="s">
        <v>62</v>
      </c>
      <c r="N13" s="4" t="s">
        <v>29</v>
      </c>
      <c r="O13" s="4" t="s">
        <v>17</v>
      </c>
    </row>
    <row r="14" spans="1:15" ht="12.75" customHeight="1" x14ac:dyDescent="0.15">
      <c r="A14" s="3" t="s">
        <v>63</v>
      </c>
      <c r="B14" s="5">
        <f>(B$4*1.4+B$5*2.307)/10</f>
        <v>10.94876</v>
      </c>
      <c r="D14" s="2" t="s">
        <v>64</v>
      </c>
      <c r="E14" s="2" t="s">
        <v>91</v>
      </c>
      <c r="G14" s="3" t="s">
        <v>63</v>
      </c>
      <c r="H14" s="5">
        <f>(H$4*1.4+H$5*2.307)/10</f>
        <v>10.94876</v>
      </c>
      <c r="J14" s="3" t="s">
        <v>65</v>
      </c>
      <c r="K14" s="4" t="s">
        <v>49</v>
      </c>
      <c r="L14" s="4" t="s">
        <v>17</v>
      </c>
      <c r="M14" s="4" t="s">
        <v>15</v>
      </c>
      <c r="N14" s="4" t="s">
        <v>16</v>
      </c>
      <c r="O14" s="4" t="s">
        <v>17</v>
      </c>
    </row>
    <row r="15" spans="1:15" ht="12.75" customHeight="1" x14ac:dyDescent="0.15">
      <c r="A15" s="3" t="s">
        <v>66</v>
      </c>
      <c r="B15" s="5">
        <f>(B$8/61.017)*2.8</f>
        <v>8.9575036465247386</v>
      </c>
      <c r="D15" s="2" t="s">
        <v>67</v>
      </c>
      <c r="E15" s="2" t="s">
        <v>20</v>
      </c>
      <c r="G15" s="3" t="s">
        <v>66</v>
      </c>
      <c r="H15" s="5">
        <f>(H$8/61.017)*2.8</f>
        <v>6.6893584852344175</v>
      </c>
      <c r="J15" s="3" t="s">
        <v>68</v>
      </c>
      <c r="K15" s="4" t="s">
        <v>13</v>
      </c>
      <c r="L15" s="4" t="s">
        <v>17</v>
      </c>
      <c r="M15" s="4" t="s">
        <v>40</v>
      </c>
      <c r="N15" s="4" t="s">
        <v>16</v>
      </c>
      <c r="O15" s="4" t="s">
        <v>41</v>
      </c>
    </row>
    <row r="16" spans="1:15" ht="12.75" customHeight="1" x14ac:dyDescent="0.15">
      <c r="A16" s="3" t="s">
        <v>69</v>
      </c>
      <c r="B16" s="5">
        <f>B$4/7.14</f>
        <v>9.3837535014005606</v>
      </c>
      <c r="D16" s="2" t="s">
        <v>70</v>
      </c>
      <c r="E16" s="2" t="s">
        <v>20</v>
      </c>
      <c r="G16" s="3" t="s">
        <v>69</v>
      </c>
      <c r="H16" s="5">
        <f>H$4/7.14</f>
        <v>9.3837535014005606</v>
      </c>
      <c r="J16" s="3" t="s">
        <v>71</v>
      </c>
      <c r="K16" s="4" t="s">
        <v>13</v>
      </c>
      <c r="L16" s="4" t="s">
        <v>29</v>
      </c>
      <c r="M16" s="4" t="s">
        <v>15</v>
      </c>
      <c r="N16" s="4" t="s">
        <v>72</v>
      </c>
      <c r="O16" s="4" t="s">
        <v>41</v>
      </c>
    </row>
    <row r="17" spans="1:15" ht="12.75" customHeight="1" x14ac:dyDescent="0.15">
      <c r="A17" s="3" t="s">
        <v>73</v>
      </c>
      <c r="B17" s="5">
        <f>B$5/4.34</f>
        <v>1.566820276497696</v>
      </c>
      <c r="G17" s="3" t="s">
        <v>73</v>
      </c>
      <c r="H17" s="5">
        <f>H$5/4.34</f>
        <v>1.566820276497696</v>
      </c>
      <c r="J17" s="3" t="s">
        <v>74</v>
      </c>
      <c r="K17" s="4" t="s">
        <v>39</v>
      </c>
      <c r="L17" s="4" t="s">
        <v>29</v>
      </c>
      <c r="M17" s="4" t="s">
        <v>40</v>
      </c>
      <c r="N17" s="4" t="s">
        <v>75</v>
      </c>
      <c r="O17" s="4" t="s">
        <v>17</v>
      </c>
    </row>
    <row r="18" spans="1:15" ht="12.75" customHeight="1" x14ac:dyDescent="0.15">
      <c r="A18" s="3" t="s">
        <v>76</v>
      </c>
      <c r="B18" s="5">
        <f>B$14-B$15</f>
        <v>1.9912563534752614</v>
      </c>
      <c r="D18" s="17" t="s">
        <v>77</v>
      </c>
      <c r="E18" s="17" t="s">
        <v>90</v>
      </c>
      <c r="G18" s="3" t="s">
        <v>76</v>
      </c>
      <c r="H18" s="5">
        <f>H$14-H$15</f>
        <v>4.2594015147655826</v>
      </c>
      <c r="J18" s="3" t="s">
        <v>78</v>
      </c>
      <c r="K18" s="4" t="s">
        <v>49</v>
      </c>
      <c r="L18" s="4" t="s">
        <v>28</v>
      </c>
      <c r="M18" s="4" t="s">
        <v>62</v>
      </c>
      <c r="N18" s="4" t="s">
        <v>29</v>
      </c>
      <c r="O18" s="4" t="s">
        <v>29</v>
      </c>
    </row>
    <row r="19" spans="1:15" ht="12.75" customHeight="1" x14ac:dyDescent="0.15">
      <c r="A19" s="1" t="s">
        <v>79</v>
      </c>
      <c r="B19" s="5">
        <f>B$10/B$9</f>
        <v>2.8</v>
      </c>
      <c r="D19" s="18"/>
      <c r="E19" s="18"/>
      <c r="F19" t="s">
        <v>80</v>
      </c>
      <c r="G19" s="1" t="s">
        <v>79</v>
      </c>
      <c r="H19" s="5">
        <f>H$10/H$9</f>
        <v>1.1316357710327969</v>
      </c>
      <c r="J19" s="3" t="s">
        <v>81</v>
      </c>
      <c r="K19" s="4" t="s">
        <v>20</v>
      </c>
      <c r="L19" s="4" t="s">
        <v>17</v>
      </c>
      <c r="M19" s="4" t="s">
        <v>15</v>
      </c>
      <c r="N19" s="4" t="s">
        <v>17</v>
      </c>
      <c r="O19" s="4" t="s">
        <v>17</v>
      </c>
    </row>
    <row r="20" spans="1:15" ht="12.75" customHeight="1" x14ac:dyDescent="0.15">
      <c r="A20" s="1" t="s">
        <v>82</v>
      </c>
      <c r="B20" s="7">
        <f>B$15-B$16/3.5-B$17/7</f>
        <v>6.0525997494820496</v>
      </c>
      <c r="D20" s="19" t="s">
        <v>83</v>
      </c>
      <c r="E20" s="20">
        <v>0</v>
      </c>
      <c r="G20" s="1" t="s">
        <v>82</v>
      </c>
      <c r="H20" s="7">
        <f>H$15-H$16/3.5-H$17/7</f>
        <v>3.7844545881917298</v>
      </c>
      <c r="J20" s="3" t="s">
        <v>84</v>
      </c>
      <c r="K20" s="4" t="s">
        <v>39</v>
      </c>
      <c r="L20" s="4" t="s">
        <v>17</v>
      </c>
      <c r="M20" s="4" t="s">
        <v>15</v>
      </c>
      <c r="N20" s="4" t="s">
        <v>17</v>
      </c>
      <c r="O20" s="4" t="s">
        <v>29</v>
      </c>
    </row>
    <row r="21" spans="1:15" ht="12.75" customHeight="1" x14ac:dyDescent="0.15">
      <c r="D21" s="18"/>
      <c r="E21" s="18"/>
      <c r="J21" s="3" t="s">
        <v>85</v>
      </c>
      <c r="K21" s="4" t="s">
        <v>86</v>
      </c>
      <c r="L21" s="4" t="s">
        <v>28</v>
      </c>
      <c r="M21" s="4" t="s">
        <v>40</v>
      </c>
      <c r="N21" s="4" t="s">
        <v>29</v>
      </c>
      <c r="O21" s="4" t="s">
        <v>29</v>
      </c>
    </row>
    <row r="22" spans="1:15" ht="23.25" customHeight="1" x14ac:dyDescent="0.15">
      <c r="A22" s="8"/>
      <c r="J22" s="9"/>
      <c r="K22" s="10"/>
      <c r="L22" s="10"/>
      <c r="M22" s="10"/>
      <c r="N22" s="10"/>
      <c r="O22" s="10"/>
    </row>
    <row r="23" spans="1:15" ht="12.75" customHeight="1" x14ac:dyDescent="0.15">
      <c r="A23" s="11"/>
      <c r="J23" s="12" t="s">
        <v>87</v>
      </c>
      <c r="K23" s="10"/>
      <c r="L23" s="10"/>
      <c r="M23" s="10"/>
      <c r="N23" s="10"/>
      <c r="O23" s="10"/>
    </row>
    <row r="24" spans="1:15" ht="12.75" customHeight="1" x14ac:dyDescent="0.15">
      <c r="J24" s="13" t="s">
        <v>88</v>
      </c>
      <c r="K24" s="10"/>
      <c r="L24" s="10"/>
      <c r="M24" s="10"/>
      <c r="N24" s="10"/>
      <c r="O24" s="10"/>
    </row>
    <row r="25" spans="1:15" ht="12.75" customHeight="1" x14ac:dyDescent="0.15">
      <c r="J25" s="14" t="s">
        <v>89</v>
      </c>
      <c r="L25" s="10"/>
      <c r="M25" s="10"/>
      <c r="N25" s="10"/>
      <c r="O25" s="10"/>
    </row>
    <row r="26" spans="1:15" ht="12.75" customHeight="1" x14ac:dyDescent="0.15"/>
    <row r="27" spans="1:15" ht="12.75" customHeight="1" x14ac:dyDescent="0.15"/>
    <row r="28" spans="1:15" ht="12.75" customHeight="1" x14ac:dyDescent="0.15"/>
    <row r="29" spans="1:15" ht="12.75" customHeight="1" x14ac:dyDescent="0.15"/>
    <row r="30" spans="1:15" ht="12.75" customHeight="1" x14ac:dyDescent="0.15"/>
    <row r="31" spans="1:15" ht="12.75" customHeight="1" x14ac:dyDescent="0.15"/>
    <row r="32" spans="1:15" ht="12.75" customHeight="1" x14ac:dyDescent="0.15"/>
    <row r="33" ht="12.75" customHeight="1" x14ac:dyDescent="0.15"/>
    <row r="34" ht="12.75" customHeight="1" x14ac:dyDescent="0.15"/>
    <row r="35" ht="12.75" customHeight="1" x14ac:dyDescent="0.15"/>
    <row r="36" ht="12.75" customHeight="1" x14ac:dyDescent="0.15"/>
    <row r="37" ht="12.75" customHeight="1" x14ac:dyDescent="0.15"/>
    <row r="38" ht="12.75" customHeight="1" x14ac:dyDescent="0.15"/>
    <row r="39" ht="12.75" customHeight="1" x14ac:dyDescent="0.15"/>
    <row r="40" ht="12.75" customHeight="1" x14ac:dyDescent="0.15"/>
    <row r="41" ht="12.75" customHeight="1" x14ac:dyDescent="0.15"/>
    <row r="42" ht="12.75" customHeight="1" x14ac:dyDescent="0.15"/>
    <row r="43" ht="12.75" customHeight="1" x14ac:dyDescent="0.15"/>
    <row r="44" ht="12.75" customHeight="1" x14ac:dyDescent="0.15"/>
    <row r="45" ht="12.75" customHeight="1" x14ac:dyDescent="0.15"/>
    <row r="46" ht="12.75" customHeight="1" x14ac:dyDescent="0.15"/>
    <row r="47" ht="12.75" customHeight="1" x14ac:dyDescent="0.15"/>
    <row r="48" ht="12.75" customHeight="1" x14ac:dyDescent="0.15"/>
    <row r="49" ht="12.75" customHeight="1" x14ac:dyDescent="0.15"/>
    <row r="50" ht="12.75" customHeight="1" x14ac:dyDescent="0.15"/>
    <row r="51" ht="12.75" customHeight="1" x14ac:dyDescent="0.15"/>
    <row r="52" ht="12.75" customHeight="1" x14ac:dyDescent="0.15"/>
    <row r="53" ht="12.75" customHeight="1" x14ac:dyDescent="0.15"/>
    <row r="54" ht="12.75" customHeight="1" x14ac:dyDescent="0.15"/>
    <row r="55" ht="12.75" customHeight="1" x14ac:dyDescent="0.15"/>
    <row r="56" ht="12.75" customHeight="1" x14ac:dyDescent="0.15"/>
    <row r="57" ht="12.75" customHeight="1" x14ac:dyDescent="0.15"/>
    <row r="58" ht="12.75" customHeight="1" x14ac:dyDescent="0.15"/>
    <row r="59" ht="12.75" customHeight="1" x14ac:dyDescent="0.15"/>
    <row r="60" ht="12.75" customHeight="1" x14ac:dyDescent="0.15"/>
    <row r="61" ht="12.75" customHeight="1" x14ac:dyDescent="0.15"/>
    <row r="62" ht="12.75" customHeight="1" x14ac:dyDescent="0.15"/>
    <row r="63" ht="12.75" customHeight="1" x14ac:dyDescent="0.15"/>
    <row r="64" ht="12.75" customHeight="1" x14ac:dyDescent="0.15"/>
    <row r="65" ht="12.75" customHeight="1" x14ac:dyDescent="0.15"/>
    <row r="66" ht="12.75" customHeight="1" x14ac:dyDescent="0.15"/>
    <row r="67" ht="12.75" customHeight="1" x14ac:dyDescent="0.15"/>
    <row r="68" ht="12.75" customHeight="1" x14ac:dyDescent="0.15"/>
    <row r="69" ht="12.75" customHeight="1" x14ac:dyDescent="0.15"/>
    <row r="70" ht="12.75" customHeight="1" x14ac:dyDescent="0.15"/>
    <row r="71" ht="12.75" customHeight="1" x14ac:dyDescent="0.15"/>
    <row r="72" ht="12.75" customHeight="1" x14ac:dyDescent="0.15"/>
    <row r="73" ht="12.75" customHeight="1" x14ac:dyDescent="0.15"/>
    <row r="74" ht="12.75" customHeight="1" x14ac:dyDescent="0.15"/>
    <row r="75" ht="12.75" customHeight="1" x14ac:dyDescent="0.15"/>
    <row r="76" ht="12.75" customHeight="1" x14ac:dyDescent="0.15"/>
    <row r="77" ht="12.75" customHeight="1" x14ac:dyDescent="0.15"/>
    <row r="78" ht="12.75" customHeight="1" x14ac:dyDescent="0.15"/>
    <row r="79" ht="12.75" customHeight="1" x14ac:dyDescent="0.15"/>
    <row r="80" ht="12.75" customHeight="1" x14ac:dyDescent="0.15"/>
    <row r="81" ht="12.75" customHeight="1" x14ac:dyDescent="0.15"/>
    <row r="82" ht="12.75" customHeight="1" x14ac:dyDescent="0.15"/>
    <row r="83" ht="12.75" customHeight="1" x14ac:dyDescent="0.15"/>
    <row r="84" ht="12.75" customHeight="1" x14ac:dyDescent="0.15"/>
    <row r="85" ht="12.75" customHeight="1" x14ac:dyDescent="0.15"/>
    <row r="86" ht="12.75" customHeight="1" x14ac:dyDescent="0.15"/>
    <row r="87" ht="12.75" customHeight="1" x14ac:dyDescent="0.15"/>
    <row r="88" ht="12.75" customHeight="1" x14ac:dyDescent="0.15"/>
    <row r="89" ht="12.75" customHeight="1" x14ac:dyDescent="0.15"/>
    <row r="90" ht="12.75" customHeight="1" x14ac:dyDescent="0.15"/>
    <row r="91" ht="12.75" customHeight="1" x14ac:dyDescent="0.15"/>
    <row r="92" ht="12.75" customHeight="1" x14ac:dyDescent="0.15"/>
    <row r="93" ht="12.75" customHeight="1" x14ac:dyDescent="0.15"/>
    <row r="94" ht="12.75" customHeight="1" x14ac:dyDescent="0.15"/>
    <row r="95" ht="12.75" customHeight="1" x14ac:dyDescent="0.15"/>
    <row r="96" ht="12.75" customHeight="1" x14ac:dyDescent="0.15"/>
    <row r="97" ht="12.75" customHeight="1" x14ac:dyDescent="0.15"/>
    <row r="98" ht="12.75" customHeight="1" x14ac:dyDescent="0.15"/>
    <row r="99" ht="12.75" customHeight="1" x14ac:dyDescent="0.15"/>
    <row r="100" ht="12.75" customHeight="1" x14ac:dyDescent="0.15"/>
    <row r="101" ht="12.75" customHeight="1" x14ac:dyDescent="0.15"/>
    <row r="102" ht="12.75" customHeight="1" x14ac:dyDescent="0.15"/>
    <row r="103" ht="12.75" customHeight="1" x14ac:dyDescent="0.15"/>
    <row r="104" ht="12.75" customHeight="1" x14ac:dyDescent="0.15"/>
    <row r="105" ht="12.75" customHeight="1" x14ac:dyDescent="0.15"/>
    <row r="106" ht="12.75" customHeight="1" x14ac:dyDescent="0.15"/>
    <row r="107" ht="12.75" customHeight="1" x14ac:dyDescent="0.15"/>
    <row r="108" ht="12.75" customHeight="1" x14ac:dyDescent="0.15"/>
    <row r="109" ht="12.75" customHeight="1" x14ac:dyDescent="0.15"/>
    <row r="110" ht="12.75" customHeight="1" x14ac:dyDescent="0.15"/>
    <row r="111" ht="12.75" customHeight="1" x14ac:dyDescent="0.15"/>
    <row r="112" ht="12.75" customHeight="1" x14ac:dyDescent="0.15"/>
    <row r="113" ht="12.75" customHeight="1" x14ac:dyDescent="0.15"/>
    <row r="114" ht="12.75" customHeight="1" x14ac:dyDescent="0.15"/>
    <row r="115" ht="12.75" customHeight="1" x14ac:dyDescent="0.15"/>
    <row r="116" ht="12.75" customHeight="1" x14ac:dyDescent="0.15"/>
    <row r="117" ht="12.75" customHeight="1" x14ac:dyDescent="0.15"/>
    <row r="118" ht="12.75" customHeight="1" x14ac:dyDescent="0.15"/>
    <row r="119" ht="12.75" customHeight="1" x14ac:dyDescent="0.15"/>
    <row r="120" ht="12.75" customHeight="1" x14ac:dyDescent="0.15"/>
    <row r="121" ht="12.75" customHeight="1" x14ac:dyDescent="0.15"/>
    <row r="122" ht="12.75" customHeight="1" x14ac:dyDescent="0.15"/>
    <row r="123" ht="12.75" customHeight="1" x14ac:dyDescent="0.15"/>
    <row r="124" ht="12.75" customHeight="1" x14ac:dyDescent="0.15"/>
    <row r="125" ht="12.75" customHeight="1" x14ac:dyDescent="0.15"/>
    <row r="126" ht="12.75" customHeight="1" x14ac:dyDescent="0.15"/>
    <row r="127" ht="12.75" customHeight="1" x14ac:dyDescent="0.15"/>
    <row r="128" ht="12.75" customHeight="1" x14ac:dyDescent="0.15"/>
    <row r="129" ht="12.75" customHeight="1" x14ac:dyDescent="0.15"/>
    <row r="130" ht="12.75" customHeight="1" x14ac:dyDescent="0.15"/>
    <row r="131" ht="12.75" customHeight="1" x14ac:dyDescent="0.15"/>
    <row r="132" ht="12.75" customHeight="1" x14ac:dyDescent="0.15"/>
    <row r="133" ht="12.75" customHeight="1" x14ac:dyDescent="0.15"/>
    <row r="134" ht="12.75" customHeight="1" x14ac:dyDescent="0.15"/>
    <row r="135" ht="12.75" customHeight="1" x14ac:dyDescent="0.15"/>
    <row r="136" ht="12.75" customHeight="1" x14ac:dyDescent="0.15"/>
    <row r="137" ht="12.75" customHeight="1" x14ac:dyDescent="0.15"/>
    <row r="138" ht="12.75" customHeight="1" x14ac:dyDescent="0.15"/>
    <row r="139" ht="12.75" customHeight="1" x14ac:dyDescent="0.15"/>
    <row r="140" ht="12.75" customHeight="1" x14ac:dyDescent="0.15"/>
    <row r="141" ht="12.75" customHeight="1" x14ac:dyDescent="0.15"/>
    <row r="142" ht="12.75" customHeight="1" x14ac:dyDescent="0.15"/>
    <row r="143" ht="12.75" customHeight="1" x14ac:dyDescent="0.15"/>
    <row r="144" ht="12.75" customHeight="1" x14ac:dyDescent="0.15"/>
    <row r="145" ht="12.75" customHeight="1" x14ac:dyDescent="0.15"/>
    <row r="146" ht="12.75" customHeight="1" x14ac:dyDescent="0.15"/>
    <row r="147" ht="12.75" customHeight="1" x14ac:dyDescent="0.15"/>
    <row r="148" ht="12.75" customHeight="1" x14ac:dyDescent="0.15"/>
    <row r="149" ht="12.75" customHeight="1" x14ac:dyDescent="0.15"/>
    <row r="150" ht="12.75" customHeight="1" x14ac:dyDescent="0.15"/>
    <row r="151" ht="12.75" customHeight="1" x14ac:dyDescent="0.15"/>
    <row r="152" ht="12.75" customHeight="1" x14ac:dyDescent="0.15"/>
    <row r="153" ht="12.75" customHeight="1" x14ac:dyDescent="0.15"/>
    <row r="154" ht="12.75" customHeight="1" x14ac:dyDescent="0.15"/>
    <row r="155" ht="12.75" customHeight="1" x14ac:dyDescent="0.15"/>
    <row r="156" ht="12.75" customHeight="1" x14ac:dyDescent="0.15"/>
    <row r="157" ht="12.75" customHeight="1" x14ac:dyDescent="0.15"/>
    <row r="158" ht="12.75" customHeight="1" x14ac:dyDescent="0.15"/>
    <row r="159" ht="12.75" customHeight="1" x14ac:dyDescent="0.15"/>
    <row r="160" ht="12.75" customHeight="1" x14ac:dyDescent="0.15"/>
    <row r="161" ht="12.75" customHeight="1" x14ac:dyDescent="0.15"/>
    <row r="162" ht="12.75" customHeight="1" x14ac:dyDescent="0.15"/>
    <row r="163" ht="12.75" customHeight="1" x14ac:dyDescent="0.15"/>
    <row r="164" ht="12.75" customHeight="1" x14ac:dyDescent="0.15"/>
    <row r="165" ht="12.75" customHeight="1" x14ac:dyDescent="0.15"/>
    <row r="166" ht="12.75" customHeight="1" x14ac:dyDescent="0.15"/>
    <row r="167" ht="12.75" customHeight="1" x14ac:dyDescent="0.15"/>
    <row r="168" ht="12.75" customHeight="1" x14ac:dyDescent="0.15"/>
    <row r="169" ht="12.75" customHeight="1" x14ac:dyDescent="0.15"/>
    <row r="170" ht="12.75" customHeight="1" x14ac:dyDescent="0.15"/>
    <row r="171" ht="12.75" customHeight="1" x14ac:dyDescent="0.15"/>
    <row r="172" ht="12.75" customHeight="1" x14ac:dyDescent="0.15"/>
    <row r="173" ht="12.75" customHeight="1" x14ac:dyDescent="0.15"/>
    <row r="174" ht="12.75" customHeight="1" x14ac:dyDescent="0.15"/>
    <row r="175" ht="12.75" customHeight="1" x14ac:dyDescent="0.15"/>
    <row r="176" ht="12.75" customHeight="1" x14ac:dyDescent="0.15"/>
    <row r="177" ht="12.75" customHeight="1" x14ac:dyDescent="0.15"/>
    <row r="178" ht="12.75" customHeight="1" x14ac:dyDescent="0.15"/>
    <row r="179" ht="12.75" customHeight="1" x14ac:dyDescent="0.15"/>
    <row r="180" ht="12.75" customHeight="1" x14ac:dyDescent="0.15"/>
    <row r="181" ht="12.75" customHeight="1" x14ac:dyDescent="0.15"/>
    <row r="182" ht="12.75" customHeight="1" x14ac:dyDescent="0.15"/>
    <row r="183" ht="12.75" customHeight="1" x14ac:dyDescent="0.15"/>
    <row r="184" ht="12.75" customHeight="1" x14ac:dyDescent="0.15"/>
    <row r="185" ht="12.75" customHeight="1" x14ac:dyDescent="0.15"/>
    <row r="186" ht="12.75" customHeight="1" x14ac:dyDescent="0.15"/>
    <row r="187" ht="12.75" customHeight="1" x14ac:dyDescent="0.15"/>
    <row r="188" ht="12.75" customHeight="1" x14ac:dyDescent="0.15"/>
    <row r="189" ht="12.75" customHeight="1" x14ac:dyDescent="0.15"/>
    <row r="190" ht="12.75" customHeight="1" x14ac:dyDescent="0.15"/>
    <row r="191" ht="12.75" customHeight="1" x14ac:dyDescent="0.15"/>
    <row r="192" ht="12.75" customHeight="1" x14ac:dyDescent="0.15"/>
    <row r="193" ht="12.75" customHeight="1" x14ac:dyDescent="0.15"/>
    <row r="194" ht="12.75" customHeight="1" x14ac:dyDescent="0.15"/>
    <row r="195" ht="12.75" customHeight="1" x14ac:dyDescent="0.15"/>
    <row r="196" ht="12.75" customHeight="1" x14ac:dyDescent="0.15"/>
    <row r="197" ht="12.75" customHeight="1" x14ac:dyDescent="0.15"/>
    <row r="198" ht="12.75" customHeight="1" x14ac:dyDescent="0.15"/>
    <row r="199" ht="12.75" customHeight="1" x14ac:dyDescent="0.15"/>
    <row r="200" ht="12.75" customHeight="1" x14ac:dyDescent="0.15"/>
    <row r="201" ht="12.75" customHeight="1" x14ac:dyDescent="0.15"/>
    <row r="202" ht="12.75" customHeight="1" x14ac:dyDescent="0.15"/>
    <row r="203" ht="12.75" customHeight="1" x14ac:dyDescent="0.15"/>
    <row r="204" ht="12.75" customHeight="1" x14ac:dyDescent="0.15"/>
    <row r="205" ht="12.75" customHeight="1" x14ac:dyDescent="0.15"/>
    <row r="206" ht="12.75" customHeight="1" x14ac:dyDescent="0.15"/>
    <row r="207" ht="12.75" customHeight="1" x14ac:dyDescent="0.15"/>
    <row r="208" ht="12.75" customHeight="1" x14ac:dyDescent="0.15"/>
    <row r="209" ht="12.75" customHeight="1" x14ac:dyDescent="0.15"/>
    <row r="210" ht="12.75" customHeight="1" x14ac:dyDescent="0.15"/>
    <row r="211" ht="12.75" customHeight="1" x14ac:dyDescent="0.15"/>
    <row r="212" ht="12.75" customHeight="1" x14ac:dyDescent="0.15"/>
    <row r="213" ht="12.75" customHeight="1" x14ac:dyDescent="0.15"/>
    <row r="214" ht="12.75" customHeight="1" x14ac:dyDescent="0.15"/>
    <row r="215" ht="12.75" customHeight="1" x14ac:dyDescent="0.15"/>
    <row r="216" ht="12.75" customHeight="1" x14ac:dyDescent="0.15"/>
    <row r="217" ht="12.75" customHeight="1" x14ac:dyDescent="0.15"/>
    <row r="218" ht="12.75" customHeight="1" x14ac:dyDescent="0.15"/>
    <row r="219" ht="12.75" customHeight="1" x14ac:dyDescent="0.15"/>
    <row r="220" ht="12.75" customHeight="1" x14ac:dyDescent="0.15"/>
    <row r="221" ht="12.75" customHeight="1" x14ac:dyDescent="0.15"/>
    <row r="222" ht="12.75" customHeight="1" x14ac:dyDescent="0.15"/>
    <row r="223" ht="12.75" customHeight="1" x14ac:dyDescent="0.15"/>
    <row r="224" ht="12.75" customHeight="1" x14ac:dyDescent="0.15"/>
    <row r="225" ht="12.75" customHeight="1" x14ac:dyDescent="0.15"/>
  </sheetData>
  <mergeCells count="9">
    <mergeCell ref="D20:D21"/>
    <mergeCell ref="E20:E21"/>
    <mergeCell ref="D2:E2"/>
    <mergeCell ref="A2:B2"/>
    <mergeCell ref="G2:H2"/>
    <mergeCell ref="A13:B13"/>
    <mergeCell ref="G13:H13"/>
    <mergeCell ref="D18:D19"/>
    <mergeCell ref="E18:E19"/>
  </mergeCells>
  <conditionalFormatting sqref="K4">
    <cfRule type="expression" dxfId="85" priority="1">
      <formula>IF($H$20&lt;-2,TRUE())</formula>
    </cfRule>
  </conditionalFormatting>
  <conditionalFormatting sqref="K4">
    <cfRule type="expression" dxfId="84" priority="2">
      <formula>IF($H$20&gt;0,TRUE())</formula>
    </cfRule>
  </conditionalFormatting>
  <conditionalFormatting sqref="K5">
    <cfRule type="expression" dxfId="83" priority="3">
      <formula>IF($H$20&lt;-5,TRUE())</formula>
    </cfRule>
  </conditionalFormatting>
  <conditionalFormatting sqref="K5">
    <cfRule type="expression" dxfId="82" priority="4">
      <formula>IF($H$20&gt;0,TRUE())</formula>
    </cfRule>
  </conditionalFormatting>
  <conditionalFormatting sqref="K8">
    <cfRule type="expression" dxfId="81" priority="5">
      <formula>IF($H$20&lt;3,TRUE())</formula>
    </cfRule>
  </conditionalFormatting>
  <conditionalFormatting sqref="K8">
    <cfRule type="expression" dxfId="80" priority="6">
      <formula>IF($H$20&gt;6,TRUE())</formula>
    </cfRule>
  </conditionalFormatting>
  <conditionalFormatting sqref="K9">
    <cfRule type="expression" dxfId="79" priority="7">
      <formula>IF($H$20&lt;5,TRUE())</formula>
    </cfRule>
  </conditionalFormatting>
  <conditionalFormatting sqref="K9">
    <cfRule type="expression" dxfId="78" priority="8">
      <formula>IF($H$20&gt;10,TRUE())</formula>
    </cfRule>
  </conditionalFormatting>
  <conditionalFormatting sqref="K6">
    <cfRule type="expression" dxfId="77" priority="9">
      <formula>IF($H$20&lt;0,TRUE())</formula>
    </cfRule>
  </conditionalFormatting>
  <conditionalFormatting sqref="K6">
    <cfRule type="expression" dxfId="76" priority="10">
      <formula>IF($H$20&gt;2,TRUE())</formula>
    </cfRule>
  </conditionalFormatting>
  <conditionalFormatting sqref="K10">
    <cfRule type="expression" dxfId="75" priority="11">
      <formula>IF($H$20&lt;9,TRUE())</formula>
    </cfRule>
  </conditionalFormatting>
  <conditionalFormatting sqref="K10">
    <cfRule type="expression" dxfId="74" priority="12">
      <formula>IF($H$20&gt;11,TRUE())</formula>
    </cfRule>
  </conditionalFormatting>
  <conditionalFormatting sqref="K11">
    <cfRule type="expression" dxfId="73" priority="13">
      <formula>IF($H$20&lt;-5,TRUE())</formula>
    </cfRule>
  </conditionalFormatting>
  <conditionalFormatting sqref="K11">
    <cfRule type="expression" dxfId="72" priority="14">
      <formula>IF($H$20&gt;0,TRUE())</formula>
    </cfRule>
  </conditionalFormatting>
  <conditionalFormatting sqref="K3">
    <cfRule type="expression" dxfId="71" priority="15">
      <formula>IF($H$20&lt;-3,TRUE())</formula>
    </cfRule>
  </conditionalFormatting>
  <conditionalFormatting sqref="K3">
    <cfRule type="expression" dxfId="70" priority="16">
      <formula>IF($H$20&gt;0,TRUE())</formula>
    </cfRule>
  </conditionalFormatting>
  <conditionalFormatting sqref="K12">
    <cfRule type="expression" dxfId="69" priority="17">
      <formula>IF($H$20&lt;0,TRUE())</formula>
    </cfRule>
  </conditionalFormatting>
  <conditionalFormatting sqref="K12">
    <cfRule type="expression" dxfId="68" priority="18">
      <formula>IF($H$20&gt;5,TRUE())</formula>
    </cfRule>
  </conditionalFormatting>
  <conditionalFormatting sqref="K13">
    <cfRule type="expression" dxfId="67" priority="19">
      <formula>IF($H$20&lt;2,TRUE())</formula>
    </cfRule>
  </conditionalFormatting>
  <conditionalFormatting sqref="K13">
    <cfRule type="expression" dxfId="66" priority="20">
      <formula>IF($H$20&gt;7,TRUE())</formula>
    </cfRule>
  </conditionalFormatting>
  <conditionalFormatting sqref="K14">
    <cfRule type="expression" dxfId="65" priority="21">
      <formula>IF($H$20&lt;5,TRUE())</formula>
    </cfRule>
  </conditionalFormatting>
  <conditionalFormatting sqref="K14">
    <cfRule type="expression" dxfId="64" priority="22">
      <formula>IF($H$20&gt;10,TRUE())</formula>
    </cfRule>
  </conditionalFormatting>
  <conditionalFormatting sqref="K15">
    <cfRule type="expression" dxfId="63" priority="23">
      <formula>IF($H$20&lt;-3,TRUE())</formula>
    </cfRule>
  </conditionalFormatting>
  <conditionalFormatting sqref="K15">
    <cfRule type="expression" dxfId="62" priority="24">
      <formula>IF($H$20&gt;0,TRUE())</formula>
    </cfRule>
  </conditionalFormatting>
  <conditionalFormatting sqref="K16">
    <cfRule type="expression" dxfId="61" priority="25">
      <formula>IF($H$20&lt;-3,TRUE())</formula>
    </cfRule>
  </conditionalFormatting>
  <conditionalFormatting sqref="K16">
    <cfRule type="expression" dxfId="60" priority="26">
      <formula>IF($H$20&gt;0,TRUE())</formula>
    </cfRule>
  </conditionalFormatting>
  <conditionalFormatting sqref="K17">
    <cfRule type="expression" dxfId="59" priority="27">
      <formula>IF($H$20&lt;0,TRUE())</formula>
    </cfRule>
  </conditionalFormatting>
  <conditionalFormatting sqref="K17">
    <cfRule type="expression" dxfId="58" priority="28">
      <formula>IF($H$20&gt;5,TRUE())</formula>
    </cfRule>
  </conditionalFormatting>
  <conditionalFormatting sqref="K18">
    <cfRule type="expression" dxfId="57" priority="29">
      <formula>IF($H$20&lt;5,TRUE())</formula>
    </cfRule>
  </conditionalFormatting>
  <conditionalFormatting sqref="K18">
    <cfRule type="expression" dxfId="56" priority="30">
      <formula>IF($H$20&gt;10,TRUE())</formula>
    </cfRule>
  </conditionalFormatting>
  <conditionalFormatting sqref="K19">
    <cfRule type="expression" dxfId="55" priority="31">
      <formula>IF($H$20&lt;-1,TRUE())</formula>
    </cfRule>
  </conditionalFormatting>
  <conditionalFormatting sqref="K19">
    <cfRule type="expression" dxfId="54" priority="32">
      <formula>IF($H$20&gt;1,TRUE())</formula>
    </cfRule>
  </conditionalFormatting>
  <conditionalFormatting sqref="K20">
    <cfRule type="expression" dxfId="53" priority="33">
      <formula>IF($H$20&lt;0,TRUE())</formula>
    </cfRule>
  </conditionalFormatting>
  <conditionalFormatting sqref="K20">
    <cfRule type="expression" dxfId="52" priority="34">
      <formula>IF($H$20&gt;5,TRUE())</formula>
    </cfRule>
  </conditionalFormatting>
  <conditionalFormatting sqref="K21">
    <cfRule type="expression" dxfId="51" priority="35">
      <formula>IF($H$20&lt;8,TRUE())</formula>
    </cfRule>
  </conditionalFormatting>
  <conditionalFormatting sqref="K21">
    <cfRule type="expression" dxfId="50" priority="36">
      <formula>IF($H$20&lt;15,TRUE())</formula>
    </cfRule>
  </conditionalFormatting>
  <conditionalFormatting sqref="L3">
    <cfRule type="expression" dxfId="49" priority="37">
      <formula>IF($H$4&lt;30,TRUE())</formula>
    </cfRule>
  </conditionalFormatting>
  <conditionalFormatting sqref="L3">
    <cfRule type="expression" dxfId="48" priority="38">
      <formula>IF($H$4&gt;50,TRUE())</formula>
    </cfRule>
  </conditionalFormatting>
  <conditionalFormatting sqref="L4">
    <cfRule type="expression" dxfId="47" priority="39">
      <formula>IF($H$4&lt;0,TRUE())</formula>
    </cfRule>
  </conditionalFormatting>
  <conditionalFormatting sqref="L4">
    <cfRule type="expression" dxfId="46" priority="40">
      <formula>IF($H$4&gt;30,TRUE())</formula>
    </cfRule>
  </conditionalFormatting>
  <conditionalFormatting sqref="L5 L7:L9 L13 L18 L21">
    <cfRule type="expression" dxfId="45" priority="41">
      <formula>IF($H$4&lt;50,TRUE())</formula>
    </cfRule>
  </conditionalFormatting>
  <conditionalFormatting sqref="L5 L7:L9 L13 L18 L21">
    <cfRule type="expression" dxfId="44" priority="42">
      <formula>IF($H$4&gt;75,TRUE())</formula>
    </cfRule>
  </conditionalFormatting>
  <conditionalFormatting sqref="L6">
    <cfRule type="expression" dxfId="43" priority="43">
      <formula>IF($H$4&lt;75,TRUE())</formula>
    </cfRule>
  </conditionalFormatting>
  <conditionalFormatting sqref="L6">
    <cfRule type="expression" dxfId="42" priority="44">
      <formula>IF($H$4&gt;100,TRUE())</formula>
    </cfRule>
  </conditionalFormatting>
  <conditionalFormatting sqref="L10:L12 L14:L15 L19 L20">
    <cfRule type="expression" dxfId="41" priority="45">
      <formula>IF($H$4&lt;50,TRUE())</formula>
    </cfRule>
  </conditionalFormatting>
  <conditionalFormatting sqref="L10:L12 L14:L15 L19 L20">
    <cfRule type="expression" dxfId="40" priority="46">
      <formula>IF($H$4&gt;100,TRUE())</formula>
    </cfRule>
  </conditionalFormatting>
  <conditionalFormatting sqref="L16 L17">
    <cfRule type="expression" dxfId="39" priority="47">
      <formula>IF($H$4&lt;50,TRUE())</formula>
    </cfRule>
  </conditionalFormatting>
  <conditionalFormatting sqref="L16 L17">
    <cfRule type="expression" dxfId="38" priority="48">
      <formula>IF($H$4&gt;150,TRUE())</formula>
    </cfRule>
  </conditionalFormatting>
  <conditionalFormatting sqref="M3:M6 M9 M14 M16 M19 M20">
    <cfRule type="expression" dxfId="37" priority="49">
      <formula>IF($H$5&lt;0,TRUE())</formula>
    </cfRule>
  </conditionalFormatting>
  <conditionalFormatting sqref="M3:M6 M9 M14 M16 M19 M20">
    <cfRule type="expression" dxfId="36" priority="50">
      <formula>IF($H$5&gt;20,TRUE())</formula>
    </cfRule>
  </conditionalFormatting>
  <conditionalFormatting sqref="M7:M8 M10:M12 M15 M17 M21">
    <cfRule type="expression" dxfId="35" priority="51">
      <formula>IF($H$5&lt;0,TRUE())</formula>
    </cfRule>
  </conditionalFormatting>
  <conditionalFormatting sqref="M7:M8 M10:M12 M15 M17 M21">
    <cfRule type="expression" dxfId="34" priority="52">
      <formula>IF($H$5&gt;25,TRUE())</formula>
    </cfRule>
  </conditionalFormatting>
  <conditionalFormatting sqref="M13 M18">
    <cfRule type="expression" dxfId="33" priority="53">
      <formula>IF($H$5&lt;15,TRUE())</formula>
    </cfRule>
  </conditionalFormatting>
  <conditionalFormatting sqref="M13 M18">
    <cfRule type="expression" dxfId="32" priority="54">
      <formula>IF($H$5&gt;35,TRUE())</formula>
    </cfRule>
  </conditionalFormatting>
  <conditionalFormatting sqref="N3:N4 N8 N14 N15">
    <cfRule type="expression" dxfId="31" priority="55">
      <formula>IF($H$10&lt;0,TRUE())</formula>
    </cfRule>
  </conditionalFormatting>
  <conditionalFormatting sqref="N3:N4 N8 N14 N15">
    <cfRule type="expression" dxfId="30" priority="56">
      <formula>IF($H$10&gt;50,TRUE())</formula>
    </cfRule>
  </conditionalFormatting>
  <conditionalFormatting sqref="N5 N13 N21 N18">
    <cfRule type="expression" dxfId="29" priority="57">
      <formula>IF($H$10&lt;50,TRUE())</formula>
    </cfRule>
  </conditionalFormatting>
  <conditionalFormatting sqref="N5 N13 N21 N18">
    <cfRule type="expression" dxfId="28" priority="58">
      <formula>IF($H$10&gt;150,TRUE())</formula>
    </cfRule>
  </conditionalFormatting>
  <conditionalFormatting sqref="N6 N11 N12">
    <cfRule type="expression" dxfId="27" priority="59">
      <formula>IF($H$10&lt;100,TRUE())</formula>
    </cfRule>
  </conditionalFormatting>
  <conditionalFormatting sqref="N6 N11 N12">
    <cfRule type="expression" dxfId="26" priority="60">
      <formula>IF($H$10&gt;200,TRUE())</formula>
    </cfRule>
  </conditionalFormatting>
  <conditionalFormatting sqref="N7 N9 N10">
    <cfRule type="expression" dxfId="25" priority="61">
      <formula>IF($H$10&lt;0,TRUE())</formula>
    </cfRule>
  </conditionalFormatting>
  <conditionalFormatting sqref="N7 N9 N10">
    <cfRule type="expression" dxfId="24" priority="62">
      <formula>IF($H$10&gt;100,TRUE())</formula>
    </cfRule>
  </conditionalFormatting>
  <conditionalFormatting sqref="N16">
    <cfRule type="expression" dxfId="23" priority="63">
      <formula>IF($H$10&lt;100,TRUE())</formula>
    </cfRule>
  </conditionalFormatting>
  <conditionalFormatting sqref="N16">
    <cfRule type="expression" dxfId="22" priority="64">
      <formula>IF($H$10&gt;400,TRUE())</formula>
    </cfRule>
  </conditionalFormatting>
  <conditionalFormatting sqref="N17">
    <cfRule type="expression" dxfId="21" priority="65">
      <formula>IF($H$10&lt;100,TRUE())</formula>
    </cfRule>
  </conditionalFormatting>
  <conditionalFormatting sqref="N17">
    <cfRule type="expression" dxfId="20" priority="66">
      <formula>IF($H$10&gt;300,TRUE())</formula>
    </cfRule>
  </conditionalFormatting>
  <conditionalFormatting sqref="N19 N20">
    <cfRule type="expression" dxfId="19" priority="67">
      <formula>IF($H$10&lt;50,TRUE())</formula>
    </cfRule>
  </conditionalFormatting>
  <conditionalFormatting sqref="N19 N20">
    <cfRule type="expression" dxfId="18" priority="68">
      <formula>IF($H$10&gt;100,TRUE())</formula>
    </cfRule>
  </conditionalFormatting>
  <conditionalFormatting sqref="O3 O5:O6 O10:O14 O17 O19">
    <cfRule type="expression" dxfId="17" priority="69">
      <formula>IF($H$9&lt;50,TRUE())</formula>
    </cfRule>
  </conditionalFormatting>
  <conditionalFormatting sqref="O3 O5:O6 O10:O14 O17 O19">
    <cfRule type="expression" dxfId="16" priority="70">
      <formula>IF($H$9&gt;100,TRUE())</formula>
    </cfRule>
  </conditionalFormatting>
  <conditionalFormatting sqref="O4">
    <cfRule type="expression" dxfId="15" priority="71">
      <formula>IF($H$9&lt;0,TRUE())</formula>
    </cfRule>
  </conditionalFormatting>
  <conditionalFormatting sqref="O4">
    <cfRule type="expression" dxfId="14" priority="72">
      <formula>IF($H$9&gt;50,TRUE())</formula>
    </cfRule>
  </conditionalFormatting>
  <conditionalFormatting sqref="O7:O9 O18 O20 O21">
    <cfRule type="expression" dxfId="13" priority="73">
      <formula>IF($H$9&lt;50,TRUE())</formula>
    </cfRule>
  </conditionalFormatting>
  <conditionalFormatting sqref="O7:O9 O18 O20 O21">
    <cfRule type="expression" dxfId="12" priority="74">
      <formula>IF($H$9&gt;150,TRUE())</formula>
    </cfRule>
  </conditionalFormatting>
  <conditionalFormatting sqref="O15 O16">
    <cfRule type="expression" dxfId="11" priority="75">
      <formula>IF($H$9&lt;0,TRUE())</formula>
    </cfRule>
  </conditionalFormatting>
  <conditionalFormatting sqref="O15 O16">
    <cfRule type="expression" dxfId="10" priority="76">
      <formula>IF($H$9&gt;100,TRUE())</formula>
    </cfRule>
  </conditionalFormatting>
  <conditionalFormatting sqref="B4 H4">
    <cfRule type="cellIs" dxfId="9" priority="77" operator="lessThan">
      <formula>50</formula>
    </cfRule>
  </conditionalFormatting>
  <conditionalFormatting sqref="B4 H4">
    <cfRule type="cellIs" dxfId="8" priority="78" operator="greaterThan">
      <formula>150</formula>
    </cfRule>
  </conditionalFormatting>
  <conditionalFormatting sqref="B5 H5">
    <cfRule type="cellIs" dxfId="7" priority="79" operator="greaterThan">
      <formula>20</formula>
    </cfRule>
  </conditionalFormatting>
  <conditionalFormatting sqref="B10 H10">
    <cfRule type="cellIs" dxfId="6" priority="80" operator="greaterThan">
      <formula>250</formula>
    </cfRule>
  </conditionalFormatting>
  <conditionalFormatting sqref="B9 H9">
    <cfRule type="cellIs" dxfId="5" priority="81" operator="greaterThan">
      <formula>150</formula>
    </cfRule>
  </conditionalFormatting>
  <conditionalFormatting sqref="B6 H6">
    <cfRule type="cellIs" dxfId="4" priority="82" operator="greaterThan">
      <formula>50</formula>
    </cfRule>
  </conditionalFormatting>
  <conditionalFormatting sqref="B12 H12">
    <cfRule type="cellIs" dxfId="3" priority="83" operator="greaterThan">
      <formula>300</formula>
    </cfRule>
  </conditionalFormatting>
  <conditionalFormatting sqref="K7">
    <cfRule type="expression" dxfId="2" priority="84">
      <formula>IF($H$20&lt;0,TRUE())</formula>
    </cfRule>
  </conditionalFormatting>
  <conditionalFormatting sqref="K7">
    <cfRule type="expression" dxfId="1" priority="85">
      <formula>IF($H$20&gt;5,TRUE())</formula>
    </cfRule>
  </conditionalFormatting>
  <conditionalFormatting sqref="B8 H8">
    <cfRule type="cellIs" dxfId="0" priority="86" operator="notBetween">
      <formula>0</formula>
      <formula>500</formula>
    </cfRule>
  </conditionalFormatting>
  <pageMargins left="0" right="0" top="0" bottom="0" header="0" footer="0"/>
  <pageSetup scale="0" firstPageNumber="0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xr3:uid="{958C4451-9541-5A59-BF78-D2F731DF1C81}"/>
  </sheetViews>
  <sheetFormatPr defaultColWidth="14.42578125" defaultRowHeight="15" customHeight="1" x14ac:dyDescent="0.15"/>
  <cols>
    <col min="1" max="6" width="14.42578125" customWidth="1"/>
  </cols>
  <sheetData/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3351</TotalTime>
  <Application>Excel Android</Application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>18</cp:revision>
  <dcterms:created xsi:type="dcterms:W3CDTF">2016-10-28T17:49:28Z</dcterms:created>
  <dcterms:modified xsi:type="dcterms:W3CDTF">2017-07-29T00:12:12Z</dcterms:modified>
  <dc:language>de-DE</dc:language>
</cp:coreProperties>
</file>