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0"/>
  <workbookPr/>
  <mc:AlternateContent xmlns:mc="http://schemas.openxmlformats.org/markup-compatibility/2006">
    <mc:Choice Requires="x15">
      <x15ac:absPath xmlns:x15ac="http://schemas.microsoft.com/office/spreadsheetml/2010/11/ac" url="/Users/mah/Dropbox/"/>
    </mc:Choice>
  </mc:AlternateContent>
  <xr:revisionPtr revIDLastSave="0" documentId="13_ncr:1_{16D6418D-18C7-8442-B0CB-E09E4644CA93}" xr6:coauthVersionLast="32" xr6:coauthVersionMax="32" xr10:uidLastSave="{00000000-0000-0000-0000-000000000000}"/>
  <bookViews>
    <workbookView xWindow="120" yWindow="460" windowWidth="28320" windowHeight="15980" xr2:uid="{00000000-000D-0000-FFFF-FFFF00000000}"/>
  </bookViews>
  <sheets>
    <sheet name="Wit" sheetId="5" r:id="rId1"/>
  </sheets>
  <calcPr calcId="179017" concurrentCalc="0"/>
</workbook>
</file>

<file path=xl/calcChain.xml><?xml version="1.0" encoding="utf-8"?>
<calcChain xmlns="http://schemas.openxmlformats.org/spreadsheetml/2006/main">
  <c r="E12" i="5" l="1"/>
  <c r="E4" i="5"/>
  <c r="F4" i="5"/>
  <c r="D12" i="5"/>
  <c r="F3" i="5"/>
  <c r="D11" i="5"/>
  <c r="F11" i="5"/>
  <c r="D18" i="5"/>
  <c r="F18" i="5"/>
  <c r="D25" i="5"/>
  <c r="F5" i="5"/>
  <c r="D13" i="5"/>
  <c r="E13" i="5"/>
  <c r="F13" i="5"/>
  <c r="D20" i="5"/>
  <c r="E20" i="5"/>
  <c r="F20" i="5"/>
  <c r="D27" i="5"/>
  <c r="F6" i="5"/>
  <c r="D14" i="5"/>
  <c r="F14" i="5"/>
  <c r="D21" i="5"/>
  <c r="F21" i="5"/>
  <c r="D28" i="5"/>
  <c r="E27" i="5"/>
  <c r="F25" i="5"/>
  <c r="F27" i="5"/>
  <c r="F28" i="5"/>
  <c r="E19" i="5"/>
  <c r="E26" i="5"/>
  <c r="H4" i="5"/>
  <c r="H5" i="5"/>
  <c r="F12" i="5"/>
  <c r="D19" i="5"/>
  <c r="F19" i="5"/>
  <c r="D26" i="5"/>
  <c r="F26" i="5"/>
</calcChain>
</file>

<file path=xl/sharedStrings.xml><?xml version="1.0" encoding="utf-8"?>
<sst xmlns="http://schemas.openxmlformats.org/spreadsheetml/2006/main" count="61" uniqueCount="28">
  <si>
    <t>Masse</t>
  </si>
  <si>
    <t>Temperatur</t>
  </si>
  <si>
    <t>Wärmekap.</t>
  </si>
  <si>
    <t>kg</t>
  </si>
  <si>
    <t>°C</t>
  </si>
  <si>
    <t>kJ/(kg*K)</t>
  </si>
  <si>
    <t>Zubrühen 1</t>
  </si>
  <si>
    <t>Zubrühen 2</t>
  </si>
  <si>
    <t>Zubrühen 3</t>
  </si>
  <si>
    <t>Schüttung</t>
  </si>
  <si>
    <t>Ergebnis</t>
  </si>
  <si>
    <t>Einmaisch-wasser</t>
  </si>
  <si>
    <t>Bottich-maische</t>
  </si>
  <si>
    <t>Abkühlung pro Rast</t>
  </si>
  <si>
    <t>K</t>
  </si>
  <si>
    <t>Dekoktion?</t>
  </si>
  <si>
    <t>0 = zus. Wasser,
1 = Kochmaische</t>
  </si>
  <si>
    <t>gelb: Eingabe-
felder</t>
  </si>
  <si>
    <t>Volumen</t>
  </si>
  <si>
    <t>l</t>
  </si>
  <si>
    <t>Wasser gesamt</t>
  </si>
  <si>
    <t>Hauptguss</t>
  </si>
  <si>
    <t>Nachguss</t>
  </si>
  <si>
    <t>30 min</t>
  </si>
  <si>
    <t>15 min</t>
  </si>
  <si>
    <t>40 min</t>
  </si>
  <si>
    <t xml:space="preserve">Wasser </t>
  </si>
  <si>
    <t>Rohfrucht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</si>
</sst>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164" fontId="0" fillId="0" borderId="1" xfId="0" applyNumberFormat="1" applyBorder="1"/>
    <xf numFmtId="164" fontId="0" fillId="0" borderId="1" xfId="0" applyNumberFormat="1" applyFill="1" applyBorder="1"/>
    <xf numFmtId="0" fontId="1" fillId="0" borderId="1" xfId="0" applyFont="1" applyBorder="1"/>
    <xf numFmtId="0" fontId="0" fillId="0" borderId="1" xfId="0" quotePrefix="1" applyBorder="1" applyAlignment="1">
      <alignment wrapText="1"/>
    </xf>
    <xf numFmtId="0" fontId="0" fillId="0" borderId="2" xfId="0" applyBorder="1"/>
    <xf numFmtId="0" fontId="0" fillId="0" borderId="3" xfId="0" applyBorder="1"/>
    <xf numFmtId="0" fontId="0" fillId="0" borderId="3" xfId="0" applyBorder="1" applyAlignment="1">
      <alignment wrapText="1"/>
    </xf>
    <xf numFmtId="164" fontId="0" fillId="0" borderId="4" xfId="0" applyNumberFormat="1" applyFill="1" applyBorder="1"/>
    <xf numFmtId="0" fontId="0" fillId="2" borderId="4" xfId="0" applyFill="1" applyBorder="1"/>
    <xf numFmtId="164" fontId="1" fillId="2" borderId="5" xfId="0" applyNumberFormat="1" applyFont="1" applyFill="1" applyBorder="1"/>
    <xf numFmtId="164" fontId="1" fillId="2" borderId="6" xfId="0" applyNumberFormat="1" applyFont="1" applyFill="1" applyBorder="1"/>
    <xf numFmtId="164" fontId="0" fillId="0" borderId="7" xfId="0" applyNumberFormat="1" applyBorder="1"/>
    <xf numFmtId="164" fontId="0" fillId="0" borderId="8" xfId="0" applyNumberFormat="1" applyFill="1" applyBorder="1"/>
    <xf numFmtId="164" fontId="0" fillId="0" borderId="9" xfId="0" applyNumberFormat="1" applyBorder="1"/>
    <xf numFmtId="164" fontId="0" fillId="2" borderId="10" xfId="0" applyNumberFormat="1" applyFill="1" applyBorder="1"/>
    <xf numFmtId="164" fontId="0" fillId="2" borderId="11" xfId="0" applyNumberFormat="1" applyFill="1" applyBorder="1"/>
    <xf numFmtId="164" fontId="1" fillId="0" borderId="12" xfId="0" applyNumberFormat="1" applyFont="1" applyBorder="1"/>
    <xf numFmtId="0" fontId="0" fillId="2" borderId="3" xfId="0" applyFill="1" applyBorder="1"/>
    <xf numFmtId="164" fontId="0" fillId="0" borderId="5" xfId="0" applyNumberFormat="1" applyBorder="1"/>
    <xf numFmtId="164" fontId="0" fillId="0" borderId="8" xfId="0" applyNumberFormat="1" applyBorder="1"/>
    <xf numFmtId="164" fontId="0" fillId="0" borderId="10" xfId="0" applyNumberFormat="1" applyBorder="1"/>
    <xf numFmtId="0" fontId="0" fillId="2" borderId="0" xfId="0" applyFill="1" applyAlignment="1">
      <alignment wrapText="1"/>
    </xf>
    <xf numFmtId="164" fontId="0" fillId="0" borderId="13" xfId="0" applyNumberFormat="1" applyBorder="1"/>
    <xf numFmtId="164" fontId="1" fillId="0" borderId="14" xfId="0" applyNumberFormat="1" applyFont="1" applyFill="1" applyBorder="1"/>
    <xf numFmtId="164" fontId="0" fillId="0" borderId="13" xfId="0" applyNumberFormat="1" applyFill="1" applyBorder="1"/>
    <xf numFmtId="164" fontId="0" fillId="0" borderId="14" xfId="0" applyNumberFormat="1" applyBorder="1"/>
    <xf numFmtId="164" fontId="0" fillId="0" borderId="4" xfId="0" applyNumberFormat="1" applyFont="1" applyFill="1" applyBorder="1"/>
    <xf numFmtId="0" fontId="0" fillId="0" borderId="0" xfId="0" applyFill="1"/>
    <xf numFmtId="164" fontId="0" fillId="0" borderId="0" xfId="0" applyNumberFormat="1"/>
    <xf numFmtId="0" fontId="0" fillId="0" borderId="0" xfId="0" applyAlignment="1"/>
  </cellXfs>
  <cellStyles count="1">
    <cellStyle name="Standard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48AFB1-3EF8-574D-9168-6AEF89EDAFD2}">
  <sheetPr>
    <pageSetUpPr fitToPage="1"/>
  </sheetPr>
  <dimension ref="B2:K28"/>
  <sheetViews>
    <sheetView tabSelected="1" workbookViewId="0">
      <selection activeCell="M21" sqref="M21"/>
    </sheetView>
  </sheetViews>
  <sheetFormatPr baseColWidth="10" defaultRowHeight="15" x14ac:dyDescent="0.2"/>
  <cols>
    <col min="3" max="3" width="16.5" customWidth="1"/>
    <col min="9" max="9" width="20.33203125" customWidth="1"/>
  </cols>
  <sheetData>
    <row r="2" spans="2:9" ht="46" thickBot="1" x14ac:dyDescent="0.25">
      <c r="B2" s="1"/>
      <c r="C2" s="1"/>
      <c r="D2" s="8" t="s">
        <v>9</v>
      </c>
      <c r="E2" s="9" t="s">
        <v>11</v>
      </c>
      <c r="F2" s="8" t="s">
        <v>10</v>
      </c>
      <c r="H2" s="24" t="s">
        <v>17</v>
      </c>
    </row>
    <row r="3" spans="2:9" x14ac:dyDescent="0.2">
      <c r="B3" s="1" t="s">
        <v>0</v>
      </c>
      <c r="C3" s="7" t="s">
        <v>3</v>
      </c>
      <c r="D3" s="12">
        <v>2.65</v>
      </c>
      <c r="E3" s="13">
        <v>11</v>
      </c>
      <c r="F3" s="14">
        <f>D3+E3</f>
        <v>13.65</v>
      </c>
      <c r="H3">
        <v>30</v>
      </c>
      <c r="I3" t="s">
        <v>20</v>
      </c>
    </row>
    <row r="4" spans="2:9" x14ac:dyDescent="0.2">
      <c r="B4" s="1" t="s">
        <v>18</v>
      </c>
      <c r="C4" s="7" t="s">
        <v>19</v>
      </c>
      <c r="D4" s="26"/>
      <c r="E4" s="29">
        <f>E3</f>
        <v>11</v>
      </c>
      <c r="F4" s="27">
        <f>E4+0.75*D3</f>
        <v>12.987500000000001</v>
      </c>
      <c r="H4" s="31">
        <f>E3+E11</f>
        <v>20</v>
      </c>
      <c r="I4" t="s">
        <v>21</v>
      </c>
    </row>
    <row r="5" spans="2:9" x14ac:dyDescent="0.2">
      <c r="B5" s="1" t="s">
        <v>2</v>
      </c>
      <c r="C5" s="7" t="s">
        <v>5</v>
      </c>
      <c r="D5" s="15">
        <v>1.7</v>
      </c>
      <c r="E5" s="4">
        <v>4.2</v>
      </c>
      <c r="F5" s="16">
        <f>(D3*D5+E3*E5)/F3</f>
        <v>3.7146520146520148</v>
      </c>
      <c r="H5" s="31">
        <f>H3-H4</f>
        <v>10</v>
      </c>
      <c r="I5" t="s">
        <v>22</v>
      </c>
    </row>
    <row r="6" spans="2:9" ht="16" thickBot="1" x14ac:dyDescent="0.25">
      <c r="B6" s="1" t="s">
        <v>1</v>
      </c>
      <c r="C6" s="7" t="s">
        <v>4</v>
      </c>
      <c r="D6" s="17">
        <v>24</v>
      </c>
      <c r="E6" s="18">
        <v>51</v>
      </c>
      <c r="F6" s="19">
        <f>(D3*D5*D6+E3*E5*E6)/(F3*F5)</f>
        <v>48.601124149492158</v>
      </c>
      <c r="G6" t="s">
        <v>24</v>
      </c>
    </row>
    <row r="7" spans="2:9" ht="30" x14ac:dyDescent="0.2">
      <c r="B7" s="2" t="s">
        <v>13</v>
      </c>
      <c r="C7" s="1" t="s">
        <v>14</v>
      </c>
      <c r="D7" s="10"/>
      <c r="E7" s="10"/>
      <c r="F7" s="11">
        <v>-1</v>
      </c>
    </row>
    <row r="9" spans="2:9" ht="30" x14ac:dyDescent="0.2">
      <c r="B9" s="1"/>
      <c r="C9" s="1"/>
      <c r="D9" s="2" t="s">
        <v>12</v>
      </c>
      <c r="E9" s="5" t="s">
        <v>6</v>
      </c>
      <c r="F9" s="1" t="s">
        <v>10</v>
      </c>
    </row>
    <row r="10" spans="2:9" ht="31" thickBot="1" x14ac:dyDescent="0.25">
      <c r="B10" s="1" t="s">
        <v>15</v>
      </c>
      <c r="C10" s="6" t="s">
        <v>16</v>
      </c>
      <c r="D10" s="8"/>
      <c r="E10" s="20">
        <v>1</v>
      </c>
      <c r="F10" s="8"/>
      <c r="G10" t="s">
        <v>26</v>
      </c>
      <c r="H10" t="s">
        <v>27</v>
      </c>
    </row>
    <row r="11" spans="2:9" x14ac:dyDescent="0.2">
      <c r="B11" s="1" t="s">
        <v>0</v>
      </c>
      <c r="C11" s="7" t="s">
        <v>3</v>
      </c>
      <c r="D11" s="21">
        <f>F3</f>
        <v>13.65</v>
      </c>
      <c r="E11" s="13">
        <v>9</v>
      </c>
      <c r="F11" s="14">
        <f>D11+E11</f>
        <v>22.65</v>
      </c>
      <c r="G11">
        <v>7</v>
      </c>
      <c r="H11">
        <v>2</v>
      </c>
    </row>
    <row r="12" spans="2:9" x14ac:dyDescent="0.2">
      <c r="B12" s="1" t="s">
        <v>18</v>
      </c>
      <c r="C12" s="7" t="s">
        <v>19</v>
      </c>
      <c r="D12" s="28">
        <f>F4</f>
        <v>12.987500000000001</v>
      </c>
      <c r="E12" s="29">
        <f>G11+0.75*H11</f>
        <v>8.5</v>
      </c>
      <c r="F12" s="25">
        <f>D12+E12</f>
        <v>21.487500000000001</v>
      </c>
    </row>
    <row r="13" spans="2:9" x14ac:dyDescent="0.2">
      <c r="B13" s="1" t="s">
        <v>2</v>
      </c>
      <c r="C13" s="7" t="s">
        <v>5</v>
      </c>
      <c r="D13" s="22">
        <f>F5</f>
        <v>3.7146520146520148</v>
      </c>
      <c r="E13" s="3">
        <f>IF(E10=1,F5,IF(E10=0,E5,0))</f>
        <v>3.7146520146520148</v>
      </c>
      <c r="F13" s="16">
        <f>(D11*D13+E11*E13)/F11</f>
        <v>3.7146520146520152</v>
      </c>
    </row>
    <row r="14" spans="2:9" ht="16" thickBot="1" x14ac:dyDescent="0.25">
      <c r="B14" s="1" t="s">
        <v>1</v>
      </c>
      <c r="C14" s="7" t="s">
        <v>4</v>
      </c>
      <c r="D14" s="23">
        <f>F6+F7</f>
        <v>47.601124149492158</v>
      </c>
      <c r="E14" s="18">
        <v>97</v>
      </c>
      <c r="F14" s="19">
        <f>(D11*D13*D14+E11*E13*E14)/(F11*F13)</f>
        <v>67.229816540422419</v>
      </c>
      <c r="G14" t="s">
        <v>25</v>
      </c>
    </row>
    <row r="16" spans="2:9" ht="30" x14ac:dyDescent="0.2">
      <c r="B16" s="1"/>
      <c r="C16" s="1"/>
      <c r="D16" s="2" t="s">
        <v>12</v>
      </c>
      <c r="E16" s="5" t="s">
        <v>7</v>
      </c>
      <c r="F16" s="1" t="s">
        <v>10</v>
      </c>
    </row>
    <row r="17" spans="2:11" ht="31" thickBot="1" x14ac:dyDescent="0.25">
      <c r="B17" s="1" t="s">
        <v>15</v>
      </c>
      <c r="C17" s="6" t="s">
        <v>16</v>
      </c>
      <c r="D17" s="8"/>
      <c r="E17" s="20">
        <v>0</v>
      </c>
      <c r="F17" s="8"/>
    </row>
    <row r="18" spans="2:11" x14ac:dyDescent="0.2">
      <c r="B18" s="1" t="s">
        <v>0</v>
      </c>
      <c r="C18" s="7" t="s">
        <v>3</v>
      </c>
      <c r="D18" s="21">
        <f>IF(E17=1,F11-E18,IF(E17=0,F11,0))</f>
        <v>22.65</v>
      </c>
      <c r="E18" s="13">
        <v>0</v>
      </c>
      <c r="F18" s="14">
        <f>D18+E18</f>
        <v>22.65</v>
      </c>
      <c r="G18" t="s">
        <v>23</v>
      </c>
    </row>
    <row r="19" spans="2:11" s="30" customFormat="1" x14ac:dyDescent="0.2">
      <c r="B19" s="1" t="s">
        <v>18</v>
      </c>
      <c r="C19" s="7" t="s">
        <v>19</v>
      </c>
      <c r="D19" s="28">
        <f>IF(E17=1,F12-E19,IF(E17=0,F12,0))</f>
        <v>21.487500000000001</v>
      </c>
      <c r="E19" s="29">
        <f>IF(E17=1,E18*F12/F11,IF(E17=0,E18,0))</f>
        <v>0</v>
      </c>
      <c r="F19" s="25">
        <f>D19+E19</f>
        <v>21.487500000000001</v>
      </c>
      <c r="I19" s="32"/>
      <c r="J19" s="32"/>
      <c r="K19" s="32"/>
    </row>
    <row r="20" spans="2:11" x14ac:dyDescent="0.2">
      <c r="B20" s="1" t="s">
        <v>2</v>
      </c>
      <c r="C20" s="7" t="s">
        <v>5</v>
      </c>
      <c r="D20" s="22">
        <f>F13</f>
        <v>3.7146520146520152</v>
      </c>
      <c r="E20" s="3">
        <f>IF(E17=1,F13,IF(E17=0,E5,0))</f>
        <v>4.2</v>
      </c>
      <c r="F20" s="16">
        <f>(D18*D20+E18*E20)/F18</f>
        <v>3.7146520146520152</v>
      </c>
    </row>
    <row r="21" spans="2:11" ht="16" thickBot="1" x14ac:dyDescent="0.25">
      <c r="B21" s="1" t="s">
        <v>1</v>
      </c>
      <c r="C21" s="7" t="s">
        <v>4</v>
      </c>
      <c r="D21" s="23">
        <f>F7+F14</f>
        <v>66.229816540422419</v>
      </c>
      <c r="E21" s="18">
        <v>97</v>
      </c>
      <c r="F21" s="19">
        <f>(D18*D20*D21+E18*E20*E21)/(F18*F20)</f>
        <v>66.229816540422419</v>
      </c>
    </row>
    <row r="23" spans="2:11" ht="30" x14ac:dyDescent="0.2">
      <c r="B23" s="1"/>
      <c r="C23" s="1"/>
      <c r="D23" s="2" t="s">
        <v>12</v>
      </c>
      <c r="E23" s="5" t="s">
        <v>8</v>
      </c>
      <c r="F23" s="1" t="s">
        <v>10</v>
      </c>
    </row>
    <row r="24" spans="2:11" ht="31" thickBot="1" x14ac:dyDescent="0.25">
      <c r="B24" s="1" t="s">
        <v>15</v>
      </c>
      <c r="C24" s="6" t="s">
        <v>16</v>
      </c>
      <c r="D24" s="8"/>
      <c r="E24" s="20">
        <v>0</v>
      </c>
      <c r="F24" s="8"/>
    </row>
    <row r="25" spans="2:11" x14ac:dyDescent="0.2">
      <c r="B25" s="1" t="s">
        <v>0</v>
      </c>
      <c r="C25" s="7" t="s">
        <v>3</v>
      </c>
      <c r="D25" s="21">
        <f>IF(E24=1,F18-E25,IF(E24=0,F18,0))</f>
        <v>22.65</v>
      </c>
      <c r="E25" s="13">
        <v>0</v>
      </c>
      <c r="F25" s="14">
        <f>D25+E25</f>
        <v>22.65</v>
      </c>
    </row>
    <row r="26" spans="2:11" s="30" customFormat="1" x14ac:dyDescent="0.2">
      <c r="B26" s="1" t="s">
        <v>18</v>
      </c>
      <c r="C26" s="7" t="s">
        <v>19</v>
      </c>
      <c r="D26" s="28">
        <f>IF(E24=1,F19-E26,IF(E24=0,F19,0))</f>
        <v>21.487500000000001</v>
      </c>
      <c r="E26" s="29">
        <f>IF(E24=1,E25*F19/F18,IF(E24=0,E25,0))</f>
        <v>0</v>
      </c>
      <c r="F26" s="25">
        <f>D26+E26</f>
        <v>21.487500000000001</v>
      </c>
    </row>
    <row r="27" spans="2:11" x14ac:dyDescent="0.2">
      <c r="B27" s="1" t="s">
        <v>2</v>
      </c>
      <c r="C27" s="7" t="s">
        <v>5</v>
      </c>
      <c r="D27" s="22">
        <f>F20</f>
        <v>3.7146520146520152</v>
      </c>
      <c r="E27" s="3">
        <f>IF(E24=1,F20,IF(E24=0,E5,0))</f>
        <v>4.2</v>
      </c>
      <c r="F27" s="16">
        <f>(D25*D27+E25*E27)/F25</f>
        <v>3.7146520146520152</v>
      </c>
    </row>
    <row r="28" spans="2:11" ht="16" thickBot="1" x14ac:dyDescent="0.25">
      <c r="B28" s="1" t="s">
        <v>1</v>
      </c>
      <c r="C28" s="7" t="s">
        <v>4</v>
      </c>
      <c r="D28" s="23">
        <f>F7+F21</f>
        <v>65.229816540422419</v>
      </c>
      <c r="E28" s="18">
        <v>97</v>
      </c>
      <c r="F28" s="19">
        <f>(D25*D27*D28+E25*E27*E28)/(F25*F27)</f>
        <v>65.229816540422419</v>
      </c>
    </row>
  </sheetData>
  <pageMargins left="0.70866141732283472" right="0.70866141732283472" top="0.78740157480314965" bottom="0.78740157480314965" header="0.31496062992125984" footer="0.31496062992125984"/>
  <pageSetup paperSize="9" scale="46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Wit</vt:lpstr>
    </vt:vector>
  </TitlesOfParts>
  <Company>BMW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Moritz Gretzschel</dc:creator>
  <cp:lastModifiedBy>Microsoft Office-Benutzer</cp:lastModifiedBy>
  <cp:lastPrinted>2017-06-15T08:55:56Z</cp:lastPrinted>
  <dcterms:created xsi:type="dcterms:W3CDTF">2010-03-04T08:14:21Z</dcterms:created>
  <dcterms:modified xsi:type="dcterms:W3CDTF">2018-05-06T08:16:13Z</dcterms:modified>
</cp:coreProperties>
</file>