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 activeTab="2"/>
  </bookViews>
  <sheets>
    <sheet name="Daten" sheetId="1" r:id="rId1"/>
    <sheet name="Etiketten - schwarz" sheetId="3" r:id="rId2"/>
    <sheet name="Etiketten - blau" sheetId="2" r:id="rId3"/>
    <sheet name="Etiketten - grün" sheetId="4" r:id="rId4"/>
    <sheet name="Etiketten - rosa" sheetId="5" r:id="rId5"/>
    <sheet name="Etiketten - gelb" sheetId="6" r:id="rId6"/>
  </sheets>
  <calcPr calcId="152511"/>
</workbook>
</file>

<file path=xl/calcChain.xml><?xml version="1.0" encoding="utf-8"?>
<calcChain xmlns="http://schemas.openxmlformats.org/spreadsheetml/2006/main">
  <c r="K77" i="6" l="1"/>
  <c r="H77" i="6"/>
  <c r="D77" i="6"/>
  <c r="B77" i="6"/>
  <c r="J76" i="6"/>
  <c r="H76" i="6"/>
  <c r="B76" i="6"/>
  <c r="H75" i="6"/>
  <c r="H74" i="6"/>
  <c r="H73" i="6"/>
  <c r="B73" i="6"/>
  <c r="B49" i="6"/>
  <c r="H49" i="6"/>
  <c r="H50" i="6"/>
  <c r="H51" i="6"/>
  <c r="B52" i="6"/>
  <c r="H52" i="6"/>
  <c r="J52" i="6"/>
  <c r="B53" i="6"/>
  <c r="D53" i="6"/>
  <c r="H53" i="6"/>
  <c r="K53" i="6"/>
  <c r="B55" i="6"/>
  <c r="H55" i="6"/>
  <c r="H56" i="6"/>
  <c r="H57" i="6"/>
  <c r="B58" i="6"/>
  <c r="H58" i="6"/>
  <c r="J58" i="6"/>
  <c r="B59" i="6"/>
  <c r="D59" i="6"/>
  <c r="H59" i="6"/>
  <c r="K59" i="6"/>
  <c r="B61" i="6"/>
  <c r="H61" i="6"/>
  <c r="H62" i="6"/>
  <c r="H63" i="6"/>
  <c r="B64" i="6"/>
  <c r="H64" i="6"/>
  <c r="J64" i="6"/>
  <c r="B65" i="6"/>
  <c r="D65" i="6"/>
  <c r="H65" i="6"/>
  <c r="K65" i="6"/>
  <c r="B67" i="6"/>
  <c r="H67" i="6"/>
  <c r="H68" i="6"/>
  <c r="H69" i="6"/>
  <c r="B70" i="6"/>
  <c r="H70" i="6"/>
  <c r="J70" i="6"/>
  <c r="B71" i="6"/>
  <c r="D71" i="6"/>
  <c r="H71" i="6"/>
  <c r="K71" i="6"/>
  <c r="B25" i="6"/>
  <c r="H25" i="6"/>
  <c r="H26" i="6"/>
  <c r="H27" i="6"/>
  <c r="B28" i="6"/>
  <c r="H28" i="6"/>
  <c r="J28" i="6"/>
  <c r="B29" i="6"/>
  <c r="D29" i="6"/>
  <c r="H29" i="6"/>
  <c r="K29" i="6"/>
  <c r="B31" i="6"/>
  <c r="H31" i="6"/>
  <c r="H32" i="6"/>
  <c r="H33" i="6"/>
  <c r="B34" i="6"/>
  <c r="H34" i="6"/>
  <c r="J34" i="6"/>
  <c r="B35" i="6"/>
  <c r="D35" i="6"/>
  <c r="H35" i="6"/>
  <c r="K35" i="6"/>
  <c r="B37" i="6"/>
  <c r="H37" i="6"/>
  <c r="H38" i="6"/>
  <c r="H39" i="6"/>
  <c r="B40" i="6"/>
  <c r="H40" i="6"/>
  <c r="J40" i="6"/>
  <c r="B41" i="6"/>
  <c r="D41" i="6"/>
  <c r="H41" i="6"/>
  <c r="K41" i="6"/>
  <c r="B43" i="6"/>
  <c r="H43" i="6"/>
  <c r="H44" i="6"/>
  <c r="H45" i="6"/>
  <c r="B46" i="6"/>
  <c r="H46" i="6"/>
  <c r="J46" i="6"/>
  <c r="B47" i="6"/>
  <c r="D47" i="6"/>
  <c r="H47" i="6"/>
  <c r="K47" i="6"/>
  <c r="B13" i="6"/>
  <c r="H13" i="6"/>
  <c r="H14" i="6"/>
  <c r="H15" i="6"/>
  <c r="B16" i="6"/>
  <c r="H16" i="6"/>
  <c r="J16" i="6"/>
  <c r="B17" i="6"/>
  <c r="D17" i="6"/>
  <c r="H17" i="6"/>
  <c r="K17" i="6"/>
  <c r="B19" i="6"/>
  <c r="H19" i="6"/>
  <c r="H20" i="6"/>
  <c r="H21" i="6"/>
  <c r="B22" i="6"/>
  <c r="H22" i="6"/>
  <c r="J22" i="6"/>
  <c r="B23" i="6"/>
  <c r="D23" i="6"/>
  <c r="H23" i="6"/>
  <c r="K23" i="6"/>
  <c r="K11" i="6"/>
  <c r="H11" i="6"/>
  <c r="D11" i="6"/>
  <c r="B11" i="6"/>
  <c r="J10" i="6"/>
  <c r="H10" i="6"/>
  <c r="B10" i="6"/>
  <c r="H9" i="6"/>
  <c r="H8" i="6"/>
  <c r="H7" i="6"/>
  <c r="B7" i="6"/>
  <c r="B4" i="6"/>
  <c r="K5" i="6"/>
  <c r="H5" i="6"/>
  <c r="D5" i="6"/>
  <c r="B5" i="6"/>
  <c r="J4" i="6"/>
  <c r="H4" i="6"/>
  <c r="H3" i="6"/>
  <c r="H2" i="6"/>
  <c r="H1" i="6"/>
  <c r="B1" i="6"/>
  <c r="K77" i="5" l="1"/>
  <c r="H77" i="5"/>
  <c r="D77" i="5"/>
  <c r="B77" i="5"/>
  <c r="J76" i="5"/>
  <c r="H76" i="5"/>
  <c r="B76" i="5"/>
  <c r="H75" i="5"/>
  <c r="H74" i="5"/>
  <c r="H73" i="5"/>
  <c r="B73" i="5"/>
  <c r="K71" i="5"/>
  <c r="H71" i="5"/>
  <c r="D71" i="5"/>
  <c r="B71" i="5"/>
  <c r="J70" i="5"/>
  <c r="H70" i="5"/>
  <c r="B70" i="5"/>
  <c r="H69" i="5"/>
  <c r="H68" i="5"/>
  <c r="H67" i="5"/>
  <c r="B67" i="5"/>
  <c r="K65" i="5"/>
  <c r="H65" i="5"/>
  <c r="D65" i="5"/>
  <c r="B65" i="5"/>
  <c r="J64" i="5"/>
  <c r="H64" i="5"/>
  <c r="B64" i="5"/>
  <c r="H63" i="5"/>
  <c r="H62" i="5"/>
  <c r="H61" i="5"/>
  <c r="B61" i="5"/>
  <c r="K59" i="5"/>
  <c r="H59" i="5"/>
  <c r="D59" i="5"/>
  <c r="B59" i="5"/>
  <c r="J58" i="5"/>
  <c r="H58" i="5"/>
  <c r="B58" i="5"/>
  <c r="H57" i="5"/>
  <c r="H56" i="5"/>
  <c r="H55" i="5"/>
  <c r="B55" i="5"/>
  <c r="K53" i="5"/>
  <c r="H53" i="5"/>
  <c r="D53" i="5"/>
  <c r="B53" i="5"/>
  <c r="J52" i="5"/>
  <c r="H52" i="5"/>
  <c r="B52" i="5"/>
  <c r="H51" i="5"/>
  <c r="H50" i="5"/>
  <c r="H49" i="5"/>
  <c r="B49" i="5"/>
  <c r="K47" i="5"/>
  <c r="H47" i="5"/>
  <c r="D47" i="5"/>
  <c r="B47" i="5"/>
  <c r="J46" i="5"/>
  <c r="H46" i="5"/>
  <c r="B46" i="5"/>
  <c r="H45" i="5"/>
  <c r="H44" i="5"/>
  <c r="H43" i="5"/>
  <c r="B43" i="5"/>
  <c r="K41" i="5"/>
  <c r="H41" i="5"/>
  <c r="D41" i="5"/>
  <c r="B41" i="5"/>
  <c r="J40" i="5"/>
  <c r="H40" i="5"/>
  <c r="B40" i="5"/>
  <c r="H39" i="5"/>
  <c r="H38" i="5"/>
  <c r="H37" i="5"/>
  <c r="B37" i="5"/>
  <c r="K35" i="5"/>
  <c r="H35" i="5"/>
  <c r="D35" i="5"/>
  <c r="B35" i="5"/>
  <c r="J34" i="5"/>
  <c r="H34" i="5"/>
  <c r="B34" i="5"/>
  <c r="H33" i="5"/>
  <c r="H32" i="5"/>
  <c r="H31" i="5"/>
  <c r="B31" i="5"/>
  <c r="K29" i="5"/>
  <c r="H29" i="5"/>
  <c r="D29" i="5"/>
  <c r="B29" i="5"/>
  <c r="J28" i="5"/>
  <c r="H28" i="5"/>
  <c r="B28" i="5"/>
  <c r="H27" i="5"/>
  <c r="H26" i="5"/>
  <c r="H25" i="5"/>
  <c r="B25" i="5"/>
  <c r="K23" i="5"/>
  <c r="H23" i="5"/>
  <c r="D23" i="5"/>
  <c r="B23" i="5"/>
  <c r="J22" i="5"/>
  <c r="H22" i="5"/>
  <c r="B22" i="5"/>
  <c r="H21" i="5"/>
  <c r="H20" i="5"/>
  <c r="H19" i="5"/>
  <c r="B19" i="5"/>
  <c r="K17" i="5"/>
  <c r="H17" i="5"/>
  <c r="D17" i="5"/>
  <c r="B17" i="5"/>
  <c r="J16" i="5"/>
  <c r="H16" i="5"/>
  <c r="B16" i="5"/>
  <c r="H15" i="5"/>
  <c r="H14" i="5"/>
  <c r="H13" i="5"/>
  <c r="B13" i="5"/>
  <c r="K11" i="5"/>
  <c r="H11" i="5"/>
  <c r="D11" i="5"/>
  <c r="B11" i="5"/>
  <c r="J10" i="5"/>
  <c r="H10" i="5"/>
  <c r="B10" i="5"/>
  <c r="H9" i="5"/>
  <c r="H8" i="5"/>
  <c r="H7" i="5"/>
  <c r="B7" i="5"/>
  <c r="K5" i="5"/>
  <c r="H5" i="5"/>
  <c r="D5" i="5"/>
  <c r="B5" i="5"/>
  <c r="J4" i="5"/>
  <c r="H4" i="5"/>
  <c r="B4" i="5"/>
  <c r="H3" i="5"/>
  <c r="H2" i="5"/>
  <c r="H1" i="5"/>
  <c r="B1" i="5"/>
  <c r="J76" i="4"/>
  <c r="H76" i="4"/>
  <c r="J70" i="4"/>
  <c r="H70" i="4"/>
  <c r="J64" i="4"/>
  <c r="H64" i="4"/>
  <c r="J58" i="4"/>
  <c r="H58" i="4"/>
  <c r="J52" i="4"/>
  <c r="H52" i="4"/>
  <c r="J46" i="4"/>
  <c r="H46" i="4"/>
  <c r="J40" i="4"/>
  <c r="H40" i="4"/>
  <c r="J34" i="4"/>
  <c r="H34" i="4"/>
  <c r="J28" i="4"/>
  <c r="H28" i="4"/>
  <c r="J22" i="4"/>
  <c r="H22" i="4"/>
  <c r="J16" i="4"/>
  <c r="H16" i="4"/>
  <c r="J10" i="4"/>
  <c r="H10" i="4"/>
  <c r="J76" i="2"/>
  <c r="H76" i="2"/>
  <c r="J70" i="2"/>
  <c r="H70" i="2"/>
  <c r="J64" i="2"/>
  <c r="H64" i="2"/>
  <c r="J58" i="2"/>
  <c r="H58" i="2"/>
  <c r="J52" i="2"/>
  <c r="H52" i="2"/>
  <c r="J46" i="2"/>
  <c r="H46" i="2"/>
  <c r="J40" i="2"/>
  <c r="H40" i="2"/>
  <c r="J34" i="2"/>
  <c r="H34" i="2"/>
  <c r="J28" i="2"/>
  <c r="H28" i="2"/>
  <c r="J22" i="2"/>
  <c r="H22" i="2"/>
  <c r="J16" i="2"/>
  <c r="H16" i="2"/>
  <c r="J10" i="2"/>
  <c r="H10" i="2"/>
  <c r="B49" i="4" l="1"/>
  <c r="H49" i="4"/>
  <c r="H50" i="4"/>
  <c r="H51" i="4"/>
  <c r="B52" i="4"/>
  <c r="B53" i="4"/>
  <c r="D53" i="4"/>
  <c r="H53" i="4"/>
  <c r="K53" i="4"/>
  <c r="B55" i="4"/>
  <c r="H55" i="4"/>
  <c r="H56" i="4"/>
  <c r="H57" i="4"/>
  <c r="B58" i="4"/>
  <c r="B59" i="4"/>
  <c r="D59" i="4"/>
  <c r="H59" i="4"/>
  <c r="K59" i="4"/>
  <c r="B61" i="4"/>
  <c r="H61" i="4"/>
  <c r="H62" i="4"/>
  <c r="H63" i="4"/>
  <c r="B64" i="4"/>
  <c r="B65" i="4"/>
  <c r="D65" i="4"/>
  <c r="H65" i="4"/>
  <c r="K65" i="4"/>
  <c r="B67" i="4"/>
  <c r="H67" i="4"/>
  <c r="H68" i="4"/>
  <c r="H69" i="4"/>
  <c r="B70" i="4"/>
  <c r="B71" i="4"/>
  <c r="D71" i="4"/>
  <c r="H71" i="4"/>
  <c r="K71" i="4"/>
  <c r="B73" i="4"/>
  <c r="H73" i="4"/>
  <c r="H74" i="4"/>
  <c r="H75" i="4"/>
  <c r="B76" i="4"/>
  <c r="B77" i="4"/>
  <c r="D77" i="4"/>
  <c r="H77" i="4"/>
  <c r="K77" i="4"/>
  <c r="B25" i="4"/>
  <c r="H25" i="4"/>
  <c r="H26" i="4"/>
  <c r="H27" i="4"/>
  <c r="B28" i="4"/>
  <c r="B29" i="4"/>
  <c r="D29" i="4"/>
  <c r="H29" i="4"/>
  <c r="K29" i="4"/>
  <c r="B31" i="4"/>
  <c r="H31" i="4"/>
  <c r="H32" i="4"/>
  <c r="H33" i="4"/>
  <c r="B34" i="4"/>
  <c r="B35" i="4"/>
  <c r="D35" i="4"/>
  <c r="H35" i="4"/>
  <c r="K35" i="4"/>
  <c r="B37" i="4"/>
  <c r="H37" i="4"/>
  <c r="H38" i="4"/>
  <c r="H39" i="4"/>
  <c r="B40" i="4"/>
  <c r="B41" i="4"/>
  <c r="D41" i="4"/>
  <c r="H41" i="4"/>
  <c r="K41" i="4"/>
  <c r="B43" i="4"/>
  <c r="H43" i="4"/>
  <c r="H44" i="4"/>
  <c r="H45" i="4"/>
  <c r="B46" i="4"/>
  <c r="B47" i="4"/>
  <c r="D47" i="4"/>
  <c r="H47" i="4"/>
  <c r="K47" i="4"/>
  <c r="B13" i="4"/>
  <c r="H13" i="4"/>
  <c r="H14" i="4"/>
  <c r="H15" i="4"/>
  <c r="B16" i="4"/>
  <c r="B17" i="4"/>
  <c r="D17" i="4"/>
  <c r="H17" i="4"/>
  <c r="K17" i="4"/>
  <c r="B19" i="4"/>
  <c r="H19" i="4"/>
  <c r="H20" i="4"/>
  <c r="H21" i="4"/>
  <c r="B22" i="4"/>
  <c r="B23" i="4"/>
  <c r="D23" i="4"/>
  <c r="H23" i="4"/>
  <c r="K23" i="4"/>
  <c r="K11" i="4"/>
  <c r="H11" i="4"/>
  <c r="D11" i="4"/>
  <c r="B11" i="4"/>
  <c r="B10" i="4"/>
  <c r="H9" i="4"/>
  <c r="H8" i="4"/>
  <c r="H7" i="4"/>
  <c r="B7" i="4"/>
  <c r="B49" i="2"/>
  <c r="H49" i="2"/>
  <c r="H50" i="2"/>
  <c r="H51" i="2"/>
  <c r="B52" i="2"/>
  <c r="B53" i="2"/>
  <c r="D53" i="2"/>
  <c r="H53" i="2"/>
  <c r="K53" i="2"/>
  <c r="B55" i="2"/>
  <c r="H55" i="2"/>
  <c r="H56" i="2"/>
  <c r="H57" i="2"/>
  <c r="B58" i="2"/>
  <c r="B59" i="2"/>
  <c r="D59" i="2"/>
  <c r="H59" i="2"/>
  <c r="K59" i="2"/>
  <c r="B61" i="2"/>
  <c r="H61" i="2"/>
  <c r="H62" i="2"/>
  <c r="H63" i="2"/>
  <c r="B64" i="2"/>
  <c r="B65" i="2"/>
  <c r="D65" i="2"/>
  <c r="H65" i="2"/>
  <c r="K65" i="2"/>
  <c r="B67" i="2"/>
  <c r="H67" i="2"/>
  <c r="H68" i="2"/>
  <c r="H69" i="2"/>
  <c r="B70" i="2"/>
  <c r="B71" i="2"/>
  <c r="D71" i="2"/>
  <c r="H71" i="2"/>
  <c r="K71" i="2"/>
  <c r="B73" i="2"/>
  <c r="H73" i="2"/>
  <c r="H74" i="2"/>
  <c r="H75" i="2"/>
  <c r="B76" i="2"/>
  <c r="B77" i="2"/>
  <c r="D77" i="2"/>
  <c r="H77" i="2"/>
  <c r="K77" i="2"/>
  <c r="B25" i="2"/>
  <c r="H25" i="2"/>
  <c r="H26" i="2"/>
  <c r="H27" i="2"/>
  <c r="B28" i="2"/>
  <c r="B29" i="2"/>
  <c r="D29" i="2"/>
  <c r="H29" i="2"/>
  <c r="K29" i="2"/>
  <c r="B31" i="2"/>
  <c r="H31" i="2"/>
  <c r="H32" i="2"/>
  <c r="H33" i="2"/>
  <c r="B34" i="2"/>
  <c r="B35" i="2"/>
  <c r="D35" i="2"/>
  <c r="H35" i="2"/>
  <c r="K35" i="2"/>
  <c r="B37" i="2"/>
  <c r="H37" i="2"/>
  <c r="H38" i="2"/>
  <c r="H39" i="2"/>
  <c r="B40" i="2"/>
  <c r="B41" i="2"/>
  <c r="D41" i="2"/>
  <c r="H41" i="2"/>
  <c r="K41" i="2"/>
  <c r="B43" i="2"/>
  <c r="H43" i="2"/>
  <c r="H44" i="2"/>
  <c r="H45" i="2"/>
  <c r="B46" i="2"/>
  <c r="B47" i="2"/>
  <c r="D47" i="2"/>
  <c r="H47" i="2"/>
  <c r="K47" i="2"/>
  <c r="B13" i="2"/>
  <c r="H13" i="2"/>
  <c r="H14" i="2"/>
  <c r="H15" i="2"/>
  <c r="B16" i="2"/>
  <c r="B17" i="2"/>
  <c r="D17" i="2"/>
  <c r="H17" i="2"/>
  <c r="K17" i="2"/>
  <c r="B19" i="2"/>
  <c r="H19" i="2"/>
  <c r="H20" i="2"/>
  <c r="H21" i="2"/>
  <c r="B22" i="2"/>
  <c r="B23" i="2"/>
  <c r="D23" i="2"/>
  <c r="H23" i="2"/>
  <c r="K23" i="2"/>
  <c r="K11" i="2"/>
  <c r="H11" i="2"/>
  <c r="D11" i="2"/>
  <c r="B11" i="2"/>
  <c r="B10" i="2"/>
  <c r="H9" i="2"/>
  <c r="H8" i="2"/>
  <c r="H7" i="2"/>
  <c r="B7" i="2"/>
  <c r="B49" i="3"/>
  <c r="H49" i="3"/>
  <c r="H50" i="3"/>
  <c r="H51" i="3"/>
  <c r="B52" i="3"/>
  <c r="H52" i="3"/>
  <c r="J52" i="3"/>
  <c r="B53" i="3"/>
  <c r="D53" i="3"/>
  <c r="H53" i="3"/>
  <c r="J53" i="3"/>
  <c r="B55" i="3"/>
  <c r="H55" i="3"/>
  <c r="H56" i="3"/>
  <c r="H57" i="3"/>
  <c r="B58" i="3"/>
  <c r="H58" i="3"/>
  <c r="J58" i="3"/>
  <c r="B59" i="3"/>
  <c r="D59" i="3"/>
  <c r="H59" i="3"/>
  <c r="J59" i="3"/>
  <c r="B61" i="3"/>
  <c r="H61" i="3"/>
  <c r="H62" i="3"/>
  <c r="H63" i="3"/>
  <c r="B64" i="3"/>
  <c r="H64" i="3"/>
  <c r="J64" i="3"/>
  <c r="B65" i="3"/>
  <c r="D65" i="3"/>
  <c r="H65" i="3"/>
  <c r="J65" i="3"/>
  <c r="B67" i="3"/>
  <c r="H67" i="3"/>
  <c r="H68" i="3"/>
  <c r="H69" i="3"/>
  <c r="B70" i="3"/>
  <c r="H70" i="3"/>
  <c r="J70" i="3"/>
  <c r="B71" i="3"/>
  <c r="D71" i="3"/>
  <c r="H71" i="3"/>
  <c r="J71" i="3"/>
  <c r="B73" i="3"/>
  <c r="H73" i="3"/>
  <c r="H74" i="3"/>
  <c r="H75" i="3"/>
  <c r="B76" i="3"/>
  <c r="H76" i="3"/>
  <c r="J76" i="3"/>
  <c r="B77" i="3"/>
  <c r="D77" i="3"/>
  <c r="H77" i="3"/>
  <c r="J77" i="3"/>
  <c r="B25" i="3"/>
  <c r="H25" i="3"/>
  <c r="H26" i="3"/>
  <c r="H27" i="3"/>
  <c r="B28" i="3"/>
  <c r="H28" i="3"/>
  <c r="J28" i="3"/>
  <c r="B29" i="3"/>
  <c r="D29" i="3"/>
  <c r="H29" i="3"/>
  <c r="J29" i="3"/>
  <c r="B31" i="3"/>
  <c r="H31" i="3"/>
  <c r="H32" i="3"/>
  <c r="H33" i="3"/>
  <c r="B34" i="3"/>
  <c r="H34" i="3"/>
  <c r="J34" i="3"/>
  <c r="B35" i="3"/>
  <c r="D35" i="3"/>
  <c r="H35" i="3"/>
  <c r="J35" i="3"/>
  <c r="B37" i="3"/>
  <c r="H37" i="3"/>
  <c r="H38" i="3"/>
  <c r="H39" i="3"/>
  <c r="B40" i="3"/>
  <c r="H40" i="3"/>
  <c r="J40" i="3"/>
  <c r="B41" i="3"/>
  <c r="D41" i="3"/>
  <c r="H41" i="3"/>
  <c r="J41" i="3"/>
  <c r="B43" i="3"/>
  <c r="H43" i="3"/>
  <c r="H44" i="3"/>
  <c r="H45" i="3"/>
  <c r="B46" i="3"/>
  <c r="H46" i="3"/>
  <c r="J46" i="3"/>
  <c r="B47" i="3"/>
  <c r="D47" i="3"/>
  <c r="H47" i="3"/>
  <c r="J47" i="3"/>
  <c r="B13" i="3"/>
  <c r="H13" i="3"/>
  <c r="H14" i="3"/>
  <c r="H15" i="3"/>
  <c r="B16" i="3"/>
  <c r="H16" i="3"/>
  <c r="J16" i="3"/>
  <c r="B17" i="3"/>
  <c r="D17" i="3"/>
  <c r="H17" i="3"/>
  <c r="J17" i="3"/>
  <c r="B19" i="3"/>
  <c r="H19" i="3"/>
  <c r="H20" i="3"/>
  <c r="H21" i="3"/>
  <c r="B22" i="3"/>
  <c r="H22" i="3"/>
  <c r="J22" i="3"/>
  <c r="B23" i="3"/>
  <c r="D23" i="3"/>
  <c r="H23" i="3"/>
  <c r="J23" i="3"/>
  <c r="J11" i="3"/>
  <c r="H11" i="3"/>
  <c r="D11" i="3"/>
  <c r="B11" i="3"/>
  <c r="J10" i="3"/>
  <c r="H10" i="3"/>
  <c r="B10" i="3"/>
  <c r="H9" i="3"/>
  <c r="H8" i="3"/>
  <c r="H7" i="3"/>
  <c r="B7" i="3"/>
  <c r="J4" i="4"/>
  <c r="H4" i="4"/>
  <c r="H4" i="2"/>
  <c r="J4" i="2"/>
  <c r="J4" i="3"/>
  <c r="H4" i="3"/>
  <c r="H2" i="4"/>
  <c r="H2" i="2"/>
  <c r="H2" i="3"/>
  <c r="H3" i="3"/>
  <c r="H3" i="2"/>
  <c r="H3" i="4" l="1"/>
  <c r="K5" i="4"/>
  <c r="H5" i="4"/>
  <c r="D5" i="4"/>
  <c r="B5" i="4"/>
  <c r="B4" i="4"/>
  <c r="H1" i="4"/>
  <c r="B1" i="4"/>
  <c r="J5" i="3" l="1"/>
  <c r="H5" i="3"/>
  <c r="D5" i="3"/>
  <c r="B5" i="3"/>
  <c r="B4" i="3"/>
  <c r="H1" i="3"/>
  <c r="B1" i="3"/>
  <c r="K5" i="2" l="1"/>
  <c r="H5" i="2"/>
  <c r="D5" i="2" l="1"/>
  <c r="B5" i="2"/>
  <c r="H1" i="2"/>
  <c r="B4" i="2"/>
  <c r="B1" i="2"/>
</calcChain>
</file>

<file path=xl/sharedStrings.xml><?xml version="1.0" encoding="utf-8"?>
<sst xmlns="http://schemas.openxmlformats.org/spreadsheetml/2006/main" count="146" uniqueCount="19">
  <si>
    <t>Name</t>
  </si>
  <si>
    <t>Stammwürze</t>
  </si>
  <si>
    <t>Alkohol</t>
  </si>
  <si>
    <t>Malz</t>
  </si>
  <si>
    <t>Hefe</t>
  </si>
  <si>
    <t>Hopfen</t>
  </si>
  <si>
    <t>Bittere</t>
  </si>
  <si>
    <t>Farbe</t>
  </si>
  <si>
    <t>Brautag</t>
  </si>
  <si>
    <t>Abfüllung</t>
  </si>
  <si>
    <t>Mindestens haltbar:
solange es schmeckt</t>
  </si>
  <si>
    <t>Zusatz</t>
  </si>
  <si>
    <t>Stehend und kühl lagern
Nicht aus der Flasche trinken
Heferest nicht ins Glas kippen</t>
  </si>
  <si>
    <t>Pale Ale No. 11</t>
  </si>
  <si>
    <t>Ortruds Badebräu</t>
  </si>
  <si>
    <t>Wiener Malz, Münchener Malz</t>
  </si>
  <si>
    <t>Safale S-04</t>
  </si>
  <si>
    <t>Magnum, Spalter Select</t>
  </si>
  <si>
    <t xml:space="preserve">Stehend und kühl lagern
Nicht aus der Flasche trinken
Heferest nicht ins Glas kippen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</si>
</sst>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8"/>
      <color theme="3" tint="-0.249977111117893"/>
      <name val="Maiandra GD"/>
      <family val="2"/>
    </font>
    <font>
      <sz val="11"/>
      <color theme="3" tint="-0.249977111117893"/>
      <name val="Calibri"/>
      <family val="2"/>
      <scheme val="minor"/>
    </font>
    <font>
      <sz val="11"/>
      <color theme="3" tint="-0.249977111117893"/>
      <name val="Maiandra GD"/>
      <family val="2"/>
    </font>
    <font>
      <b/>
      <sz val="28"/>
      <color theme="3" tint="-0.249977111117893"/>
      <name val="Maiandra GD"/>
      <family val="2"/>
    </font>
    <font>
      <sz val="28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28"/>
      <name val="Maiandra GD"/>
      <family val="2"/>
    </font>
    <font>
      <sz val="28"/>
      <name val="Calibri"/>
      <family val="2"/>
      <scheme val="minor"/>
    </font>
    <font>
      <sz val="8"/>
      <name val="Maiandra GD"/>
      <family val="2"/>
    </font>
    <font>
      <sz val="11"/>
      <name val="Maiandra GD"/>
      <family val="2"/>
    </font>
    <font>
      <sz val="11"/>
      <color rgb="FF375D2D"/>
      <name val="Calibri"/>
      <family val="2"/>
      <scheme val="minor"/>
    </font>
    <font>
      <b/>
      <sz val="28"/>
      <color rgb="FF375D2D"/>
      <name val="Maiandra GD"/>
      <family val="2"/>
    </font>
    <font>
      <sz val="28"/>
      <color rgb="FF375D2D"/>
      <name val="Calibri"/>
      <family val="2"/>
      <scheme val="minor"/>
    </font>
    <font>
      <sz val="8"/>
      <color rgb="FF375D2D"/>
      <name val="Maiandra GD"/>
      <family val="2"/>
    </font>
    <font>
      <sz val="11"/>
      <color rgb="FF375D2D"/>
      <name val="Maiandra GD"/>
      <family val="2"/>
    </font>
    <font>
      <b/>
      <sz val="28"/>
      <color theme="5"/>
      <name val="Maiandra GD"/>
      <family val="2"/>
    </font>
    <font>
      <sz val="28"/>
      <color theme="5"/>
      <name val="Calibri"/>
      <family val="2"/>
      <scheme val="minor"/>
    </font>
    <font>
      <sz val="11"/>
      <color theme="5"/>
      <name val="Maiandra GD"/>
      <family val="2"/>
    </font>
    <font>
      <sz val="11"/>
      <color theme="5"/>
      <name val="Calibri"/>
      <family val="2"/>
      <scheme val="minor"/>
    </font>
    <font>
      <sz val="8"/>
      <color theme="5"/>
      <name val="Maiandra GD"/>
      <family val="2"/>
    </font>
    <font>
      <sz val="11"/>
      <color rgb="FFE3E802"/>
      <name val="Calibri"/>
      <family val="2"/>
      <scheme val="minor"/>
    </font>
    <font>
      <b/>
      <sz val="28"/>
      <color rgb="FFE3E802"/>
      <name val="Maiandra GD"/>
      <family val="2"/>
    </font>
    <font>
      <sz val="28"/>
      <color rgb="FFE3E802"/>
      <name val="Calibri"/>
      <family val="2"/>
      <scheme val="minor"/>
    </font>
    <font>
      <sz val="8"/>
      <color rgb="FFE3E802"/>
      <name val="Maiandra GD"/>
      <family val="2"/>
    </font>
    <font>
      <sz val="11"/>
      <color rgb="FFE3E802"/>
      <name val="Maiandra GD"/>
      <family val="2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/>
      <right/>
      <top style="thick">
        <color theme="3" tint="-0.24994659260841701"/>
      </top>
      <bottom/>
      <diagonal/>
    </border>
    <border>
      <left/>
      <right style="thick">
        <color theme="3" tint="-0.24994659260841701"/>
      </right>
      <top style="thick">
        <color theme="3" tint="-0.24994659260841701"/>
      </top>
      <bottom/>
      <diagonal/>
    </border>
    <border>
      <left/>
      <right style="thick">
        <color theme="3" tint="-0.24994659260841701"/>
      </right>
      <top/>
      <bottom/>
      <diagonal/>
    </border>
    <border>
      <left/>
      <right/>
      <top/>
      <bottom style="thick">
        <color theme="3" tint="-0.24994659260841701"/>
      </bottom>
      <diagonal/>
    </border>
    <border>
      <left/>
      <right style="thick">
        <color theme="3" tint="-0.24994659260841701"/>
      </right>
      <top/>
      <bottom style="thick">
        <color theme="3" tint="-0.24994659260841701"/>
      </bottom>
      <diagonal/>
    </border>
    <border>
      <left style="thick">
        <color theme="3" tint="-0.24994659260841701"/>
      </left>
      <right style="thin">
        <color theme="3" tint="-0.24994659260841701"/>
      </right>
      <top style="thick">
        <color theme="3" tint="-0.24994659260841701"/>
      </top>
      <bottom/>
      <diagonal/>
    </border>
    <border>
      <left style="thick">
        <color theme="3" tint="-0.24994659260841701"/>
      </left>
      <right style="thin">
        <color theme="3" tint="-0.24994659260841701"/>
      </right>
      <top/>
      <bottom/>
      <diagonal/>
    </border>
    <border>
      <left style="thick">
        <color theme="3" tint="-0.24994659260841701"/>
      </left>
      <right style="thin">
        <color theme="3" tint="-0.24994659260841701"/>
      </right>
      <top/>
      <bottom style="thick">
        <color theme="3" tint="-0.24994659260841701"/>
      </bottom>
      <diagonal/>
    </border>
    <border>
      <left style="thin">
        <color theme="3" tint="-0.24994659260841701"/>
      </left>
      <right/>
      <top style="thick">
        <color theme="3" tint="-0.24994659260841701"/>
      </top>
      <bottom/>
      <diagonal/>
    </border>
    <border>
      <left/>
      <right style="thin">
        <color theme="3" tint="-0.24994659260841701"/>
      </right>
      <top style="thick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ck">
        <color theme="3" tint="-0.24994659260841701"/>
      </bottom>
      <diagonal/>
    </border>
    <border>
      <left/>
      <right style="thin">
        <color theme="3" tint="-0.24994659260841701"/>
      </right>
      <top/>
      <bottom style="thick">
        <color theme="3" tint="-0.2499465926084170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rgb="FF375D2D"/>
      </top>
      <bottom/>
      <diagonal/>
    </border>
    <border>
      <left/>
      <right style="thick">
        <color rgb="FF375D2D"/>
      </right>
      <top style="thick">
        <color rgb="FF375D2D"/>
      </top>
      <bottom/>
      <diagonal/>
    </border>
    <border>
      <left/>
      <right style="thick">
        <color rgb="FF375D2D"/>
      </right>
      <top/>
      <bottom/>
      <diagonal/>
    </border>
    <border>
      <left/>
      <right/>
      <top/>
      <bottom style="thick">
        <color rgb="FF375D2D"/>
      </bottom>
      <diagonal/>
    </border>
    <border>
      <left/>
      <right style="thick">
        <color rgb="FF375D2D"/>
      </right>
      <top/>
      <bottom style="thick">
        <color rgb="FF375D2D"/>
      </bottom>
      <diagonal/>
    </border>
    <border>
      <left style="thick">
        <color rgb="FF375D2D"/>
      </left>
      <right style="thin">
        <color rgb="FF375D2D"/>
      </right>
      <top style="thick">
        <color rgb="FF375D2D"/>
      </top>
      <bottom/>
      <diagonal/>
    </border>
    <border>
      <left style="thick">
        <color rgb="FF375D2D"/>
      </left>
      <right style="thin">
        <color rgb="FF375D2D"/>
      </right>
      <top/>
      <bottom/>
      <diagonal/>
    </border>
    <border>
      <left style="thick">
        <color rgb="FF375D2D"/>
      </left>
      <right style="thin">
        <color rgb="FF375D2D"/>
      </right>
      <top/>
      <bottom style="thick">
        <color rgb="FF375D2D"/>
      </bottom>
      <diagonal/>
    </border>
    <border>
      <left style="thin">
        <color rgb="FF375D2D"/>
      </left>
      <right/>
      <top style="thick">
        <color rgb="FF375D2D"/>
      </top>
      <bottom/>
      <diagonal/>
    </border>
    <border>
      <left/>
      <right style="thin">
        <color rgb="FF375D2D"/>
      </right>
      <top style="thick">
        <color rgb="FF375D2D"/>
      </top>
      <bottom/>
      <diagonal/>
    </border>
    <border>
      <left style="thin">
        <color rgb="FF375D2D"/>
      </left>
      <right/>
      <top/>
      <bottom/>
      <diagonal/>
    </border>
    <border>
      <left/>
      <right style="thin">
        <color rgb="FF375D2D"/>
      </right>
      <top/>
      <bottom/>
      <diagonal/>
    </border>
    <border>
      <left style="thin">
        <color rgb="FF375D2D"/>
      </left>
      <right/>
      <top/>
      <bottom style="thick">
        <color rgb="FF375D2D"/>
      </bottom>
      <diagonal/>
    </border>
    <border>
      <left/>
      <right style="thin">
        <color rgb="FF375D2D"/>
      </right>
      <top/>
      <bottom style="thick">
        <color rgb="FF375D2D"/>
      </bottom>
      <diagonal/>
    </border>
    <border>
      <left style="thick">
        <color theme="5"/>
      </left>
      <right/>
      <top style="thick">
        <color theme="5"/>
      </top>
      <bottom/>
      <diagonal/>
    </border>
    <border>
      <left style="thick">
        <color theme="5"/>
      </left>
      <right/>
      <top/>
      <bottom/>
      <diagonal/>
    </border>
    <border>
      <left style="thick">
        <color theme="5"/>
      </left>
      <right/>
      <top/>
      <bottom style="thick">
        <color theme="5"/>
      </bottom>
      <diagonal/>
    </border>
    <border>
      <left style="thin">
        <color theme="5"/>
      </left>
      <right/>
      <top style="thick">
        <color theme="5"/>
      </top>
      <bottom/>
      <diagonal/>
    </border>
    <border>
      <left/>
      <right/>
      <top style="thick">
        <color theme="5"/>
      </top>
      <bottom/>
      <diagonal/>
    </border>
    <border>
      <left/>
      <right style="thin">
        <color theme="5"/>
      </right>
      <top style="thick">
        <color theme="5"/>
      </top>
      <bottom/>
      <diagonal/>
    </border>
    <border>
      <left style="thin">
        <color theme="5"/>
      </left>
      <right/>
      <top/>
      <bottom/>
      <diagonal/>
    </border>
    <border>
      <left/>
      <right style="thin">
        <color theme="5"/>
      </right>
      <top/>
      <bottom/>
      <diagonal/>
    </border>
    <border>
      <left style="thin">
        <color theme="5"/>
      </left>
      <right/>
      <top/>
      <bottom style="thick">
        <color theme="5"/>
      </bottom>
      <diagonal/>
    </border>
    <border>
      <left/>
      <right/>
      <top/>
      <bottom style="thick">
        <color theme="5"/>
      </bottom>
      <diagonal/>
    </border>
    <border>
      <left/>
      <right style="thin">
        <color theme="5"/>
      </right>
      <top/>
      <bottom style="thick">
        <color theme="5"/>
      </bottom>
      <diagonal/>
    </border>
    <border>
      <left/>
      <right style="thick">
        <color theme="5"/>
      </right>
      <top style="thick">
        <color theme="5"/>
      </top>
      <bottom/>
      <diagonal/>
    </border>
    <border>
      <left/>
      <right style="thick">
        <color theme="5"/>
      </right>
      <top/>
      <bottom/>
      <diagonal/>
    </border>
    <border>
      <left/>
      <right style="thick">
        <color theme="5"/>
      </right>
      <top/>
      <bottom style="thick">
        <color theme="5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/>
      <diagonal/>
    </border>
    <border>
      <left style="thick">
        <color theme="5"/>
      </left>
      <right style="thick">
        <color theme="5"/>
      </right>
      <top/>
      <bottom/>
      <diagonal/>
    </border>
    <border>
      <left style="thick">
        <color theme="5"/>
      </left>
      <right style="thick">
        <color theme="5"/>
      </right>
      <top/>
      <bottom style="thick">
        <color theme="5"/>
      </bottom>
      <diagonal/>
    </border>
    <border>
      <left/>
      <right/>
      <top style="thick">
        <color rgb="FFE3E802"/>
      </top>
      <bottom/>
      <diagonal/>
    </border>
    <border>
      <left/>
      <right style="thick">
        <color rgb="FFE3E802"/>
      </right>
      <top style="thick">
        <color rgb="FFE3E802"/>
      </top>
      <bottom/>
      <diagonal/>
    </border>
    <border>
      <left/>
      <right style="thick">
        <color rgb="FFE3E802"/>
      </right>
      <top/>
      <bottom/>
      <diagonal/>
    </border>
    <border>
      <left/>
      <right/>
      <top/>
      <bottom style="thick">
        <color rgb="FFE3E802"/>
      </bottom>
      <diagonal/>
    </border>
    <border>
      <left/>
      <right style="thick">
        <color rgb="FFE3E802"/>
      </right>
      <top/>
      <bottom style="thick">
        <color rgb="FFE3E802"/>
      </bottom>
      <diagonal/>
    </border>
    <border>
      <left style="thick">
        <color rgb="FFE3E802"/>
      </left>
      <right/>
      <top style="thick">
        <color rgb="FFE3E802"/>
      </top>
      <bottom/>
      <diagonal/>
    </border>
    <border>
      <left style="thick">
        <color rgb="FFE3E802"/>
      </left>
      <right/>
      <top/>
      <bottom/>
      <diagonal/>
    </border>
    <border>
      <left style="thick">
        <color rgb="FFE3E802"/>
      </left>
      <right/>
      <top/>
      <bottom style="thick">
        <color rgb="FFE3E802"/>
      </bottom>
      <diagonal/>
    </border>
    <border>
      <left style="thin">
        <color rgb="FFE3E802"/>
      </left>
      <right/>
      <top style="thick">
        <color rgb="FFE3E802"/>
      </top>
      <bottom/>
      <diagonal/>
    </border>
    <border>
      <left/>
      <right style="thin">
        <color rgb="FFE3E802"/>
      </right>
      <top style="thick">
        <color rgb="FFE3E802"/>
      </top>
      <bottom/>
      <diagonal/>
    </border>
    <border>
      <left style="thin">
        <color rgb="FFE3E802"/>
      </left>
      <right/>
      <top/>
      <bottom/>
      <diagonal/>
    </border>
    <border>
      <left/>
      <right style="thin">
        <color rgb="FFE3E802"/>
      </right>
      <top/>
      <bottom/>
      <diagonal/>
    </border>
    <border>
      <left style="thin">
        <color rgb="FFE3E802"/>
      </left>
      <right/>
      <top/>
      <bottom style="thick">
        <color rgb="FFE3E802"/>
      </bottom>
      <diagonal/>
    </border>
    <border>
      <left/>
      <right style="thin">
        <color rgb="FFE3E802"/>
      </right>
      <top/>
      <bottom style="thick">
        <color rgb="FFE3E802"/>
      </bottom>
      <diagonal/>
    </border>
  </borders>
  <cellStyleXfs count="1">
    <xf numFmtId="0" fontId="0" fillId="0" borderId="0"/>
  </cellStyleXfs>
  <cellXfs count="192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2" fillId="0" borderId="0" xfId="0" applyFont="1"/>
    <xf numFmtId="0" fontId="1" fillId="0" borderId="4" xfId="0" applyFont="1" applyBorder="1" applyAlignment="1"/>
    <xf numFmtId="0" fontId="2" fillId="0" borderId="4" xfId="0" applyFont="1" applyBorder="1"/>
    <xf numFmtId="0" fontId="1" fillId="0" borderId="5" xfId="0" applyFont="1" applyBorder="1" applyAlignment="1">
      <alignment horizontal="right"/>
    </xf>
    <xf numFmtId="0" fontId="9" fillId="0" borderId="22" xfId="0" applyFont="1" applyBorder="1" applyAlignment="1"/>
    <xf numFmtId="0" fontId="9" fillId="0" borderId="25" xfId="0" applyFont="1" applyBorder="1" applyAlignment="1"/>
    <xf numFmtId="0" fontId="2" fillId="0" borderId="0" xfId="0" applyFont="1" applyBorder="1"/>
    <xf numFmtId="0" fontId="14" fillId="0" borderId="35" xfId="0" applyFont="1" applyBorder="1" applyAlignment="1"/>
    <xf numFmtId="0" fontId="11" fillId="0" borderId="35" xfId="0" applyFont="1" applyBorder="1"/>
    <xf numFmtId="0" fontId="14" fillId="0" borderId="36" xfId="0" applyFont="1" applyBorder="1" applyAlignment="1">
      <alignment horizontal="right"/>
    </xf>
    <xf numFmtId="0" fontId="20" fillId="0" borderId="54" xfId="0" applyFont="1" applyBorder="1" applyAlignment="1"/>
    <xf numFmtId="0" fontId="20" fillId="0" borderId="55" xfId="0" applyFont="1" applyBorder="1" applyAlignment="1"/>
    <xf numFmtId="0" fontId="19" fillId="0" borderId="55" xfId="0" applyFont="1" applyBorder="1"/>
    <xf numFmtId="0" fontId="20" fillId="0" borderId="59" xfId="0" applyFont="1" applyBorder="1" applyAlignment="1">
      <alignment horizontal="right"/>
    </xf>
    <xf numFmtId="0" fontId="24" fillId="0" borderId="66" xfId="0" applyFont="1" applyBorder="1" applyAlignment="1"/>
    <xf numFmtId="0" fontId="21" fillId="0" borderId="66" xfId="0" applyFont="1" applyBorder="1"/>
    <xf numFmtId="0" fontId="24" fillId="0" borderId="75" xfId="0" applyFont="1" applyBorder="1" applyAlignment="1"/>
    <xf numFmtId="0" fontId="24" fillId="0" borderId="67" xfId="0" applyFont="1" applyBorder="1" applyAlignment="1">
      <alignment horizontal="right"/>
    </xf>
    <xf numFmtId="0" fontId="6" fillId="0" borderId="15" xfId="0" applyFont="1" applyBorder="1" applyAlignment="1"/>
    <xf numFmtId="0" fontId="6" fillId="0" borderId="16" xfId="0" applyFont="1" applyBorder="1" applyAlignment="1"/>
    <xf numFmtId="0" fontId="6" fillId="0" borderId="17" xfId="0" applyFont="1" applyBorder="1" applyAlignment="1"/>
    <xf numFmtId="0" fontId="7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9" fillId="0" borderId="18" xfId="0" applyFont="1" applyBorder="1" applyAlignment="1">
      <alignment horizontal="center"/>
    </xf>
    <xf numFmtId="0" fontId="6" fillId="0" borderId="24" xfId="0" applyFont="1" applyBorder="1" applyAlignment="1"/>
    <xf numFmtId="0" fontId="6" fillId="0" borderId="26" xfId="0" applyFont="1" applyBorder="1" applyAlignment="1"/>
    <xf numFmtId="0" fontId="2" fillId="0" borderId="29" xfId="0" applyFont="1" applyBorder="1" applyAlignment="1"/>
    <xf numFmtId="0" fontId="2" fillId="0" borderId="30" xfId="0" applyFont="1" applyBorder="1" applyAlignment="1"/>
    <xf numFmtId="0" fontId="2" fillId="0" borderId="31" xfId="0" applyFont="1" applyBorder="1" applyAlignment="1"/>
    <xf numFmtId="0" fontId="9" fillId="0" borderId="11" xfId="0" applyFont="1" applyBorder="1" applyAlignment="1">
      <alignment horizontal="center"/>
    </xf>
    <xf numFmtId="0" fontId="6" fillId="0" borderId="0" xfId="0" applyFont="1" applyBorder="1" applyAlignment="1"/>
    <xf numFmtId="0" fontId="6" fillId="0" borderId="3" xfId="0" applyFont="1" applyBorder="1" applyAlignment="1"/>
    <xf numFmtId="0" fontId="10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left" wrapText="1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9" fillId="0" borderId="25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14" fontId="9" fillId="0" borderId="22" xfId="0" applyNumberFormat="1" applyFont="1" applyBorder="1" applyAlignment="1">
      <alignment horizontal="left"/>
    </xf>
    <xf numFmtId="0" fontId="6" fillId="0" borderId="25" xfId="0" applyFont="1" applyBorder="1" applyAlignment="1">
      <alignment horizontal="left"/>
    </xf>
    <xf numFmtId="0" fontId="9" fillId="0" borderId="2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0" fontId="6" fillId="0" borderId="27" xfId="0" applyFont="1" applyBorder="1" applyAlignment="1">
      <alignment horizontal="right" vertical="center"/>
    </xf>
    <xf numFmtId="0" fontId="0" fillId="0" borderId="28" xfId="0" applyBorder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5" xfId="0" applyFont="1" applyBorder="1" applyAlignment="1"/>
    <xf numFmtId="0" fontId="1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/>
    </xf>
    <xf numFmtId="0" fontId="2" fillId="0" borderId="11" xfId="0" applyFont="1" applyBorder="1" applyAlignment="1">
      <alignment horizontal="left" vertical="top"/>
    </xf>
    <xf numFmtId="0" fontId="2" fillId="0" borderId="12" xfId="0" applyFont="1" applyBorder="1" applyAlignment="1">
      <alignment horizontal="left" vertical="top"/>
    </xf>
    <xf numFmtId="0" fontId="1" fillId="0" borderId="11" xfId="0" applyFont="1" applyBorder="1" applyAlignment="1">
      <alignment horizontal="left" wrapText="1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2" fillId="0" borderId="1" xfId="0" applyFont="1" applyBorder="1" applyAlignment="1"/>
    <xf numFmtId="0" fontId="1" fillId="0" borderId="11" xfId="0" applyFont="1" applyBorder="1" applyAlignment="1">
      <alignment horizontal="center"/>
    </xf>
    <xf numFmtId="0" fontId="2" fillId="0" borderId="0" xfId="0" applyFont="1" applyBorder="1" applyAlignment="1"/>
    <xf numFmtId="14" fontId="1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14" fontId="1" fillId="0" borderId="13" xfId="0" applyNumberFormat="1" applyFont="1" applyBorder="1" applyAlignment="1">
      <alignment horizontal="left"/>
    </xf>
    <xf numFmtId="0" fontId="11" fillId="0" borderId="33" xfId="0" applyFont="1" applyBorder="1" applyAlignment="1"/>
    <xf numFmtId="0" fontId="11" fillId="0" borderId="34" xfId="0" applyFont="1" applyBorder="1" applyAlignment="1"/>
    <xf numFmtId="0" fontId="11" fillId="0" borderId="36" xfId="0" applyFont="1" applyBorder="1" applyAlignment="1"/>
    <xf numFmtId="0" fontId="1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4" fillId="0" borderId="42" xfId="0" applyFont="1" applyBorder="1" applyAlignment="1">
      <alignment horizontal="left" wrapText="1"/>
    </xf>
    <xf numFmtId="0" fontId="11" fillId="0" borderId="43" xfId="0" applyFont="1" applyBorder="1" applyAlignment="1">
      <alignment horizontal="left"/>
    </xf>
    <xf numFmtId="0" fontId="11" fillId="0" borderId="44" xfId="0" applyFont="1" applyBorder="1" applyAlignment="1">
      <alignment horizontal="left"/>
    </xf>
    <xf numFmtId="0" fontId="11" fillId="0" borderId="45" xfId="0" applyFont="1" applyBorder="1" applyAlignment="1">
      <alignment horizontal="left"/>
    </xf>
    <xf numFmtId="0" fontId="14" fillId="0" borderId="35" xfId="0" applyFont="1" applyBorder="1" applyAlignment="1">
      <alignment horizontal="right"/>
    </xf>
    <xf numFmtId="0" fontId="11" fillId="0" borderId="35" xfId="0" applyFont="1" applyBorder="1" applyAlignment="1">
      <alignment horizontal="right"/>
    </xf>
    <xf numFmtId="14" fontId="14" fillId="0" borderId="44" xfId="0" applyNumberFormat="1" applyFont="1" applyBorder="1" applyAlignment="1">
      <alignment horizontal="left"/>
    </xf>
    <xf numFmtId="0" fontId="11" fillId="0" borderId="35" xfId="0" applyFont="1" applyBorder="1" applyAlignment="1">
      <alignment horizontal="left"/>
    </xf>
    <xf numFmtId="0" fontId="14" fillId="0" borderId="42" xfId="0" applyFont="1" applyBorder="1" applyAlignment="1">
      <alignment horizontal="center"/>
    </xf>
    <xf numFmtId="0" fontId="11" fillId="0" borderId="0" xfId="0" applyFont="1" applyBorder="1" applyAlignment="1"/>
    <xf numFmtId="0" fontId="14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11" fillId="0" borderId="34" xfId="0" applyFont="1" applyBorder="1" applyAlignment="1">
      <alignment horizontal="right" vertical="center"/>
    </xf>
    <xf numFmtId="0" fontId="12" fillId="0" borderId="3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40" xfId="0" applyFont="1" applyBorder="1" applyAlignment="1">
      <alignment horizontal="left" vertical="top" wrapText="1"/>
    </xf>
    <xf numFmtId="0" fontId="11" fillId="0" borderId="41" xfId="0" applyFont="1" applyBorder="1" applyAlignment="1">
      <alignment horizontal="left" vertical="top"/>
    </xf>
    <xf numFmtId="0" fontId="11" fillId="0" borderId="42" xfId="0" applyFont="1" applyBorder="1" applyAlignment="1">
      <alignment horizontal="left" vertical="top"/>
    </xf>
    <xf numFmtId="0" fontId="11" fillId="0" borderId="43" xfId="0" applyFont="1" applyBorder="1" applyAlignment="1">
      <alignment horizontal="left" vertical="top"/>
    </xf>
    <xf numFmtId="0" fontId="11" fillId="0" borderId="37" xfId="0" applyFont="1" applyBorder="1" applyAlignment="1"/>
    <xf numFmtId="0" fontId="11" fillId="0" borderId="38" xfId="0" applyFont="1" applyBorder="1" applyAlignment="1"/>
    <xf numFmtId="0" fontId="11" fillId="0" borderId="39" xfId="0" applyFont="1" applyBorder="1" applyAlignment="1"/>
    <xf numFmtId="0" fontId="14" fillId="0" borderId="40" xfId="0" applyFont="1" applyBorder="1" applyAlignment="1">
      <alignment horizontal="center"/>
    </xf>
    <xf numFmtId="0" fontId="11" fillId="0" borderId="32" xfId="0" applyFont="1" applyBorder="1" applyAlignment="1"/>
    <xf numFmtId="14" fontId="14" fillId="0" borderId="35" xfId="0" applyNumberFormat="1" applyFont="1" applyBorder="1" applyAlignment="1">
      <alignment horizontal="left"/>
    </xf>
    <xf numFmtId="0" fontId="11" fillId="0" borderId="46" xfId="0" applyFont="1" applyBorder="1" applyAlignment="1"/>
    <xf numFmtId="0" fontId="11" fillId="0" borderId="47" xfId="0" applyFont="1" applyBorder="1" applyAlignment="1"/>
    <xf numFmtId="0" fontId="11" fillId="0" borderId="48" xfId="0" applyFont="1" applyBorder="1" applyAlignment="1"/>
    <xf numFmtId="0" fontId="16" fillId="0" borderId="49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20" fillId="0" borderId="49" xfId="0" applyFont="1" applyBorder="1" applyAlignment="1">
      <alignment horizontal="left" vertical="top" wrapText="1"/>
    </xf>
    <xf numFmtId="0" fontId="19" fillId="0" borderId="51" xfId="0" applyFont="1" applyBorder="1" applyAlignment="1">
      <alignment horizontal="left" vertical="top"/>
    </xf>
    <xf numFmtId="0" fontId="19" fillId="0" borderId="52" xfId="0" applyFont="1" applyBorder="1" applyAlignment="1">
      <alignment horizontal="left" vertical="top"/>
    </xf>
    <xf numFmtId="0" fontId="19" fillId="0" borderId="53" xfId="0" applyFont="1" applyBorder="1" applyAlignment="1">
      <alignment horizontal="left" vertical="top"/>
    </xf>
    <xf numFmtId="0" fontId="20" fillId="0" borderId="49" xfId="0" applyFont="1" applyBorder="1" applyAlignment="1">
      <alignment horizontal="center"/>
    </xf>
    <xf numFmtId="0" fontId="19" fillId="0" borderId="50" xfId="0" applyFont="1" applyBorder="1" applyAlignment="1"/>
    <xf numFmtId="0" fontId="19" fillId="0" borderId="57" xfId="0" applyFont="1" applyBorder="1" applyAlignment="1"/>
    <xf numFmtId="0" fontId="20" fillId="0" borderId="0" xfId="0" applyFont="1" applyBorder="1" applyAlignment="1">
      <alignment horizontal="right" vertical="center"/>
    </xf>
    <xf numFmtId="0" fontId="19" fillId="0" borderId="58" xfId="0" applyFont="1" applyBorder="1" applyAlignment="1">
      <alignment horizontal="right" vertical="center"/>
    </xf>
    <xf numFmtId="0" fontId="20" fillId="0" borderId="55" xfId="0" applyFont="1" applyBorder="1" applyAlignment="1">
      <alignment horizontal="right"/>
    </xf>
    <xf numFmtId="0" fontId="19" fillId="0" borderId="56" xfId="0" applyFont="1" applyBorder="1" applyAlignment="1">
      <alignment horizontal="right"/>
    </xf>
    <xf numFmtId="14" fontId="20" fillId="0" borderId="54" xfId="0" applyNumberFormat="1" applyFont="1" applyBorder="1" applyAlignment="1">
      <alignment horizontal="left"/>
    </xf>
    <xf numFmtId="0" fontId="19" fillId="0" borderId="55" xfId="0" applyFont="1" applyBorder="1" applyAlignment="1">
      <alignment horizontal="left"/>
    </xf>
    <xf numFmtId="0" fontId="11" fillId="0" borderId="60" xfId="0" applyFont="1" applyBorder="1" applyAlignment="1"/>
    <xf numFmtId="0" fontId="11" fillId="0" borderId="61" xfId="0" applyFont="1" applyBorder="1" applyAlignment="1"/>
    <xf numFmtId="0" fontId="11" fillId="0" borderId="62" xfId="0" applyFont="1" applyBorder="1" applyAlignment="1"/>
    <xf numFmtId="0" fontId="20" fillId="0" borderId="52" xfId="0" applyFont="1" applyBorder="1" applyAlignment="1">
      <alignment horizontal="center"/>
    </xf>
    <xf numFmtId="0" fontId="19" fillId="0" borderId="0" xfId="0" applyFont="1" applyBorder="1" applyAlignment="1"/>
    <xf numFmtId="0" fontId="19" fillId="0" borderId="58" xfId="0" applyFont="1" applyBorder="1" applyAlignment="1"/>
    <xf numFmtId="0" fontId="18" fillId="0" borderId="5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53" xfId="0" applyFont="1" applyBorder="1" applyAlignment="1">
      <alignment horizontal="center" vertical="center"/>
    </xf>
    <xf numFmtId="0" fontId="20" fillId="0" borderId="52" xfId="0" applyFont="1" applyBorder="1" applyAlignment="1">
      <alignment horizontal="left" wrapText="1"/>
    </xf>
    <xf numFmtId="0" fontId="19" fillId="0" borderId="53" xfId="0" applyFont="1" applyBorder="1" applyAlignment="1">
      <alignment horizontal="left"/>
    </xf>
    <xf numFmtId="0" fontId="19" fillId="0" borderId="54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20" fillId="0" borderId="52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right" vertical="center"/>
    </xf>
    <xf numFmtId="0" fontId="21" fillId="0" borderId="65" xfId="0" applyFont="1" applyBorder="1" applyAlignment="1">
      <alignment horizontal="right" vertical="center"/>
    </xf>
    <xf numFmtId="0" fontId="24" fillId="0" borderId="66" xfId="0" applyFont="1" applyBorder="1" applyAlignment="1">
      <alignment horizontal="right"/>
    </xf>
    <xf numFmtId="0" fontId="21" fillId="0" borderId="76" xfId="0" applyFont="1" applyBorder="1" applyAlignment="1">
      <alignment horizontal="right"/>
    </xf>
    <xf numFmtId="14" fontId="24" fillId="0" borderId="75" xfId="0" applyNumberFormat="1" applyFont="1" applyBorder="1" applyAlignment="1">
      <alignment horizontal="left"/>
    </xf>
    <xf numFmtId="0" fontId="21" fillId="0" borderId="66" xfId="0" applyFont="1" applyBorder="1" applyAlignment="1">
      <alignment horizontal="left"/>
    </xf>
    <xf numFmtId="0" fontId="21" fillId="0" borderId="68" xfId="0" applyFont="1" applyBorder="1" applyAlignment="1"/>
    <xf numFmtId="0" fontId="21" fillId="0" borderId="69" xfId="0" applyFont="1" applyBorder="1" applyAlignment="1"/>
    <xf numFmtId="0" fontId="21" fillId="0" borderId="70" xfId="0" applyFont="1" applyBorder="1" applyAlignment="1"/>
    <xf numFmtId="0" fontId="22" fillId="0" borderId="71" xfId="0" applyFont="1" applyBorder="1" applyAlignment="1">
      <alignment horizontal="center" vertical="center"/>
    </xf>
    <xf numFmtId="0" fontId="23" fillId="0" borderId="63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4" fillId="0" borderId="63" xfId="0" applyFont="1" applyBorder="1" applyAlignment="1">
      <alignment horizontal="left" vertical="top" wrapText="1"/>
    </xf>
    <xf numFmtId="0" fontId="21" fillId="0" borderId="63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top"/>
    </xf>
    <xf numFmtId="0" fontId="24" fillId="0" borderId="71" xfId="0" applyFont="1" applyBorder="1" applyAlignment="1">
      <alignment horizontal="center"/>
    </xf>
    <xf numFmtId="0" fontId="21" fillId="0" borderId="63" xfId="0" applyFont="1" applyBorder="1" applyAlignment="1"/>
    <xf numFmtId="0" fontId="21" fillId="0" borderId="64" xfId="0" applyFont="1" applyBorder="1" applyAlignment="1"/>
    <xf numFmtId="0" fontId="21" fillId="0" borderId="65" xfId="0" applyFont="1" applyBorder="1" applyAlignment="1"/>
    <xf numFmtId="0" fontId="21" fillId="0" borderId="67" xfId="0" applyFont="1" applyBorder="1" applyAlignment="1"/>
    <xf numFmtId="0" fontId="24" fillId="0" borderId="73" xfId="0" applyFont="1" applyBorder="1" applyAlignment="1">
      <alignment horizontal="center"/>
    </xf>
    <xf numFmtId="0" fontId="21" fillId="0" borderId="0" xfId="0" applyFont="1" applyBorder="1" applyAlignment="1"/>
    <xf numFmtId="0" fontId="25" fillId="0" borderId="73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74" xfId="0" applyFont="1" applyBorder="1" applyAlignment="1">
      <alignment horizontal="center" vertical="center"/>
    </xf>
    <xf numFmtId="0" fontId="24" fillId="0" borderId="0" xfId="0" applyFont="1" applyBorder="1" applyAlignment="1">
      <alignment horizontal="left" wrapText="1"/>
    </xf>
    <xf numFmtId="0" fontId="21" fillId="0" borderId="0" xfId="0" applyFont="1" applyBorder="1" applyAlignment="1">
      <alignment horizontal="left"/>
    </xf>
    <xf numFmtId="0" fontId="24" fillId="0" borderId="73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</cellXfs>
  <cellStyles count="1">
    <cellStyle name="Standard" xfId="0" builtinId="0"/>
  </cellStyles>
  <dxfs count="0"/>
  <tableStyles count="0" defaultTableStyle="TableStyleMedium2" defaultPivotStyle="PivotStyleMedium9"/>
  <colors>
    <mruColors>
      <color rgb="FFE3E802"/>
      <color rgb="FFCBD002"/>
      <color rgb="FF375D2D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0</xdr:row>
      <xdr:rowOff>104775</xdr:rowOff>
    </xdr:from>
    <xdr:to>
      <xdr:col>11</xdr:col>
      <xdr:colOff>714375</xdr:colOff>
      <xdr:row>4</xdr:row>
      <xdr:rowOff>161925</xdr:rowOff>
    </xdr:to>
    <xdr:sp macro="" textlink="">
      <xdr:nvSpPr>
        <xdr:cNvPr id="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</xdr:colOff>
      <xdr:row>0</xdr:row>
      <xdr:rowOff>76201</xdr:rowOff>
    </xdr:from>
    <xdr:to>
      <xdr:col>12</xdr:col>
      <xdr:colOff>26710</xdr:colOff>
      <xdr:row>4</xdr:row>
      <xdr:rowOff>133350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two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" name="AutoShape 14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" name="AutoShape 15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" name="AutoShape 16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" name="AutoShape 1"/>
        <xdr:cNvSpPr>
          <a:spLocks noChangeAspect="1" noChangeArrowheads="1"/>
        </xdr:cNvSpPr>
      </xdr:nvSpPr>
      <xdr:spPr bwMode="auto">
        <a:xfrm>
          <a:off x="8524875" y="2438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" name="AutoShape 1"/>
        <xdr:cNvSpPr>
          <a:spLocks noChangeAspect="1" noChangeArrowheads="1"/>
        </xdr:cNvSpPr>
      </xdr:nvSpPr>
      <xdr:spPr bwMode="auto">
        <a:xfrm>
          <a:off x="8524875" y="35147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" name="AutoShape 1"/>
        <xdr:cNvSpPr>
          <a:spLocks noChangeAspect="1" noChangeArrowheads="1"/>
        </xdr:cNvSpPr>
      </xdr:nvSpPr>
      <xdr:spPr bwMode="auto">
        <a:xfrm>
          <a:off x="8524875" y="3619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" name="AutoShape 14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" name="AutoShape 15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" name="AutoShape 16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" name="AutoShape 1"/>
        <xdr:cNvSpPr>
          <a:spLocks noChangeAspect="1" noChangeArrowheads="1"/>
        </xdr:cNvSpPr>
      </xdr:nvSpPr>
      <xdr:spPr bwMode="auto">
        <a:xfrm>
          <a:off x="8524875" y="4800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" name="AutoShape 1"/>
        <xdr:cNvSpPr>
          <a:spLocks noChangeAspect="1" noChangeArrowheads="1"/>
        </xdr:cNvSpPr>
      </xdr:nvSpPr>
      <xdr:spPr bwMode="auto">
        <a:xfrm>
          <a:off x="8524875" y="5981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" name="AutoShape 14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" name="AutoShape 15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" name="AutoShape 16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" name="AutoShape 1"/>
        <xdr:cNvSpPr>
          <a:spLocks noChangeAspect="1" noChangeArrowheads="1"/>
        </xdr:cNvSpPr>
      </xdr:nvSpPr>
      <xdr:spPr bwMode="auto">
        <a:xfrm>
          <a:off x="8524875" y="7162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" name="AutoShape 1"/>
        <xdr:cNvSpPr>
          <a:spLocks noChangeAspect="1" noChangeArrowheads="1"/>
        </xdr:cNvSpPr>
      </xdr:nvSpPr>
      <xdr:spPr bwMode="auto">
        <a:xfrm>
          <a:off x="8524875" y="8239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" name="AutoShape 1"/>
        <xdr:cNvSpPr>
          <a:spLocks noChangeAspect="1" noChangeArrowheads="1"/>
        </xdr:cNvSpPr>
      </xdr:nvSpPr>
      <xdr:spPr bwMode="auto">
        <a:xfrm>
          <a:off x="8524875" y="8343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" name="AutoShape 14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" name="AutoShape 15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" name="AutoShape 16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" name="AutoShape 1"/>
        <xdr:cNvSpPr>
          <a:spLocks noChangeAspect="1" noChangeArrowheads="1"/>
        </xdr:cNvSpPr>
      </xdr:nvSpPr>
      <xdr:spPr bwMode="auto">
        <a:xfrm>
          <a:off x="8524875" y="12963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" name="AutoShape 1"/>
        <xdr:cNvSpPr>
          <a:spLocks noChangeAspect="1" noChangeArrowheads="1"/>
        </xdr:cNvSpPr>
      </xdr:nvSpPr>
      <xdr:spPr bwMode="auto">
        <a:xfrm>
          <a:off x="8524875" y="13068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104775</xdr:rowOff>
    </xdr:from>
    <xdr:ext cx="657225" cy="819150"/>
    <xdr:sp macro="" textlink="">
      <xdr:nvSpPr>
        <xdr:cNvPr id="7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</xdr:row>
      <xdr:rowOff>76201</xdr:rowOff>
    </xdr:from>
    <xdr:ext cx="845860" cy="819149"/>
    <xdr:pic>
      <xdr:nvPicPr>
        <xdr:cNvPr id="73" name="Grafik 7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74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75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76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12</xdr:row>
      <xdr:rowOff>104775</xdr:rowOff>
    </xdr:from>
    <xdr:ext cx="657225" cy="819150"/>
    <xdr:sp macro="" textlink="">
      <xdr:nvSpPr>
        <xdr:cNvPr id="7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12</xdr:row>
      <xdr:rowOff>76201</xdr:rowOff>
    </xdr:from>
    <xdr:ext cx="845860" cy="819149"/>
    <xdr:pic>
      <xdr:nvPicPr>
        <xdr:cNvPr id="78" name="Grafik 7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9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104775</xdr:rowOff>
    </xdr:from>
    <xdr:ext cx="657225" cy="819150"/>
    <xdr:sp macro="" textlink="">
      <xdr:nvSpPr>
        <xdr:cNvPr id="127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18</xdr:row>
      <xdr:rowOff>76201</xdr:rowOff>
    </xdr:from>
    <xdr:ext cx="845860" cy="819149"/>
    <xdr:pic>
      <xdr:nvPicPr>
        <xdr:cNvPr id="128" name="Grafik 1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2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3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3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24</xdr:row>
      <xdr:rowOff>104775</xdr:rowOff>
    </xdr:from>
    <xdr:ext cx="657225" cy="819150"/>
    <xdr:sp macro="" textlink="">
      <xdr:nvSpPr>
        <xdr:cNvPr id="13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24</xdr:row>
      <xdr:rowOff>76201</xdr:rowOff>
    </xdr:from>
    <xdr:ext cx="845860" cy="819149"/>
    <xdr:pic>
      <xdr:nvPicPr>
        <xdr:cNvPr id="133" name="Grafik 1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1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104775</xdr:rowOff>
    </xdr:from>
    <xdr:ext cx="657225" cy="819150"/>
    <xdr:sp macro="" textlink="">
      <xdr:nvSpPr>
        <xdr:cNvPr id="182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30</xdr:row>
      <xdr:rowOff>76201</xdr:rowOff>
    </xdr:from>
    <xdr:ext cx="845860" cy="819149"/>
    <xdr:pic>
      <xdr:nvPicPr>
        <xdr:cNvPr id="183" name="Grafik 1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184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185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186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36</xdr:row>
      <xdr:rowOff>104775</xdr:rowOff>
    </xdr:from>
    <xdr:ext cx="657225" cy="819150"/>
    <xdr:sp macro="" textlink="">
      <xdr:nvSpPr>
        <xdr:cNvPr id="187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36</xdr:row>
      <xdr:rowOff>76201</xdr:rowOff>
    </xdr:from>
    <xdr:ext cx="845860" cy="819149"/>
    <xdr:pic>
      <xdr:nvPicPr>
        <xdr:cNvPr id="188" name="Grafik 1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381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8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1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0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23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104775</xdr:rowOff>
    </xdr:from>
    <xdr:ext cx="657225" cy="819150"/>
    <xdr:sp macro="" textlink="">
      <xdr:nvSpPr>
        <xdr:cNvPr id="237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42</xdr:row>
      <xdr:rowOff>76201</xdr:rowOff>
    </xdr:from>
    <xdr:ext cx="845860" cy="819149"/>
    <xdr:pic>
      <xdr:nvPicPr>
        <xdr:cNvPr id="238" name="Grafik 23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623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3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4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4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48</xdr:row>
      <xdr:rowOff>104775</xdr:rowOff>
    </xdr:from>
    <xdr:ext cx="657225" cy="819150"/>
    <xdr:sp macro="" textlink="">
      <xdr:nvSpPr>
        <xdr:cNvPr id="24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48</xdr:row>
      <xdr:rowOff>76201</xdr:rowOff>
    </xdr:from>
    <xdr:ext cx="845860" cy="819149"/>
    <xdr:pic>
      <xdr:nvPicPr>
        <xdr:cNvPr id="243" name="Grafik 2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6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2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104775</xdr:rowOff>
    </xdr:from>
    <xdr:ext cx="657225" cy="819150"/>
    <xdr:sp macro="" textlink="">
      <xdr:nvSpPr>
        <xdr:cNvPr id="292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54</xdr:row>
      <xdr:rowOff>76201</xdr:rowOff>
    </xdr:from>
    <xdr:ext cx="845860" cy="819149"/>
    <xdr:pic>
      <xdr:nvPicPr>
        <xdr:cNvPr id="293" name="Grafik 2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294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295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296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60</xdr:row>
      <xdr:rowOff>104775</xdr:rowOff>
    </xdr:from>
    <xdr:ext cx="657225" cy="819150"/>
    <xdr:sp macro="" textlink="">
      <xdr:nvSpPr>
        <xdr:cNvPr id="297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60</xdr:row>
      <xdr:rowOff>76201</xdr:rowOff>
    </xdr:from>
    <xdr:ext cx="845860" cy="819149"/>
    <xdr:pic>
      <xdr:nvPicPr>
        <xdr:cNvPr id="298" name="Grafik 2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381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2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0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1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3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34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104775</xdr:rowOff>
    </xdr:from>
    <xdr:ext cx="657225" cy="819150"/>
    <xdr:sp macro="" textlink="">
      <xdr:nvSpPr>
        <xdr:cNvPr id="347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66</xdr:row>
      <xdr:rowOff>76201</xdr:rowOff>
    </xdr:from>
    <xdr:ext cx="845860" cy="819149"/>
    <xdr:pic>
      <xdr:nvPicPr>
        <xdr:cNvPr id="348" name="Grafik 34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623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349" name="AutoShape 14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350" name="AutoShape 15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351" name="AutoShape 16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104775</xdr:rowOff>
    </xdr:from>
    <xdr:ext cx="657225" cy="819150"/>
    <xdr:sp macro="" textlink="">
      <xdr:nvSpPr>
        <xdr:cNvPr id="352" name="AutoShape 1"/>
        <xdr:cNvSpPr>
          <a:spLocks noChangeAspect="1" noChangeArrowheads="1"/>
        </xdr:cNvSpPr>
      </xdr:nvSpPr>
      <xdr:spPr bwMode="auto">
        <a:xfrm>
          <a:off x="8524875" y="4772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72</xdr:row>
      <xdr:rowOff>76201</xdr:rowOff>
    </xdr:from>
    <xdr:ext cx="845860" cy="819149"/>
    <xdr:pic>
      <xdr:nvPicPr>
        <xdr:cNvPr id="353" name="Grafik 35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47434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5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6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7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8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39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2" name="AutoShape 1"/>
        <xdr:cNvSpPr>
          <a:spLocks noChangeAspect="1" noChangeArrowheads="1"/>
        </xdr:cNvSpPr>
      </xdr:nvSpPr>
      <xdr:spPr bwMode="auto">
        <a:xfrm>
          <a:off x="8524875" y="5953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4" name="AutoShape 14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5" name="AutoShape 15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6" name="AutoShape 16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7" name="AutoShape 1"/>
        <xdr:cNvSpPr>
          <a:spLocks noChangeAspect="1" noChangeArrowheads="1"/>
        </xdr:cNvSpPr>
      </xdr:nvSpPr>
      <xdr:spPr bwMode="auto">
        <a:xfrm>
          <a:off x="8524875" y="7134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0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1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2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4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57" name="AutoShape 1"/>
        <xdr:cNvSpPr>
          <a:spLocks noChangeAspect="1" noChangeArrowheads="1"/>
        </xdr:cNvSpPr>
      </xdr:nvSpPr>
      <xdr:spPr bwMode="auto">
        <a:xfrm>
          <a:off x="8524875" y="8315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038" name="AutoShape 14"/>
        <xdr:cNvSpPr>
          <a:spLocks noChangeAspect="1" noChangeArrowheads="1"/>
        </xdr:cNvSpPr>
      </xdr:nvSpPr>
      <xdr:spPr bwMode="auto">
        <a:xfrm>
          <a:off x="6915150" y="1247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38100</xdr:rowOff>
    </xdr:to>
    <xdr:sp macro="" textlink="">
      <xdr:nvSpPr>
        <xdr:cNvPr id="1039" name="AutoShape 15"/>
        <xdr:cNvSpPr>
          <a:spLocks noChangeAspect="1" noChangeArrowheads="1"/>
        </xdr:cNvSpPr>
      </xdr:nvSpPr>
      <xdr:spPr bwMode="auto">
        <a:xfrm>
          <a:off x="7143750" y="10572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38100</xdr:rowOff>
    </xdr:to>
    <xdr:sp macro="" textlink="">
      <xdr:nvSpPr>
        <xdr:cNvPr id="1040" name="AutoShape 16"/>
        <xdr:cNvSpPr>
          <a:spLocks noChangeAspect="1" noChangeArrowheads="1"/>
        </xdr:cNvSpPr>
      </xdr:nvSpPr>
      <xdr:spPr bwMode="auto">
        <a:xfrm>
          <a:off x="7200900" y="10572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0</xdr:row>
      <xdr:rowOff>104775</xdr:rowOff>
    </xdr:from>
    <xdr:to>
      <xdr:col>11</xdr:col>
      <xdr:colOff>714375</xdr:colOff>
      <xdr:row>4</xdr:row>
      <xdr:rowOff>161925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</xdr:colOff>
      <xdr:row>0</xdr:row>
      <xdr:rowOff>76201</xdr:rowOff>
    </xdr:from>
    <xdr:to>
      <xdr:col>12</xdr:col>
      <xdr:colOff>26710</xdr:colOff>
      <xdr:row>4</xdr:row>
      <xdr:rowOff>133350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two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8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4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7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1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5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7" name="AutoShape 14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8" name="AutoShape 15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9" name="AutoShape 16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0" name="AutoShape 1"/>
        <xdr:cNvSpPr>
          <a:spLocks noChangeAspect="1" noChangeArrowheads="1"/>
        </xdr:cNvSpPr>
      </xdr:nvSpPr>
      <xdr:spPr bwMode="auto">
        <a:xfrm>
          <a:off x="8524875" y="2438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2" name="AutoShape 1"/>
        <xdr:cNvSpPr>
          <a:spLocks noChangeAspect="1" noChangeArrowheads="1"/>
        </xdr:cNvSpPr>
      </xdr:nvSpPr>
      <xdr:spPr bwMode="auto">
        <a:xfrm>
          <a:off x="8524875" y="35147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3" name="AutoShape 1"/>
        <xdr:cNvSpPr>
          <a:spLocks noChangeAspect="1" noChangeArrowheads="1"/>
        </xdr:cNvSpPr>
      </xdr:nvSpPr>
      <xdr:spPr bwMode="auto">
        <a:xfrm>
          <a:off x="8524875" y="3619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5" name="AutoShape 14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6" name="AutoShape 15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7" name="AutoShape 16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8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39" name="AutoShape 1"/>
        <xdr:cNvSpPr>
          <a:spLocks noChangeAspect="1" noChangeArrowheads="1"/>
        </xdr:cNvSpPr>
      </xdr:nvSpPr>
      <xdr:spPr bwMode="auto">
        <a:xfrm>
          <a:off x="8524875" y="5981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1" name="AutoShape 14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2" name="AutoShape 15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3" name="AutoShape 16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4" name="AutoShape 1"/>
        <xdr:cNvSpPr>
          <a:spLocks noChangeAspect="1" noChangeArrowheads="1"/>
        </xdr:cNvSpPr>
      </xdr:nvSpPr>
      <xdr:spPr bwMode="auto">
        <a:xfrm>
          <a:off x="8524875" y="7162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6" name="AutoShape 1"/>
        <xdr:cNvSpPr>
          <a:spLocks noChangeAspect="1" noChangeArrowheads="1"/>
        </xdr:cNvSpPr>
      </xdr:nvSpPr>
      <xdr:spPr bwMode="auto">
        <a:xfrm>
          <a:off x="8524875" y="8239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7" name="AutoShape 1"/>
        <xdr:cNvSpPr>
          <a:spLocks noChangeAspect="1" noChangeArrowheads="1"/>
        </xdr:cNvSpPr>
      </xdr:nvSpPr>
      <xdr:spPr bwMode="auto">
        <a:xfrm>
          <a:off x="8524875" y="8343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49" name="AutoShape 14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0" name="AutoShape 15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1" name="AutoShape 16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2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3" name="AutoShape 1"/>
        <xdr:cNvSpPr>
          <a:spLocks noChangeAspect="1" noChangeArrowheads="1"/>
        </xdr:cNvSpPr>
      </xdr:nvSpPr>
      <xdr:spPr bwMode="auto">
        <a:xfrm>
          <a:off x="8524875" y="5981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5" name="AutoShape 14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6" name="AutoShape 15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7" name="AutoShape 16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58" name="AutoShape 1"/>
        <xdr:cNvSpPr>
          <a:spLocks noChangeAspect="1" noChangeArrowheads="1"/>
        </xdr:cNvSpPr>
      </xdr:nvSpPr>
      <xdr:spPr bwMode="auto">
        <a:xfrm>
          <a:off x="8524875" y="7162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0" name="AutoShape 1"/>
        <xdr:cNvSpPr>
          <a:spLocks noChangeAspect="1" noChangeArrowheads="1"/>
        </xdr:cNvSpPr>
      </xdr:nvSpPr>
      <xdr:spPr bwMode="auto">
        <a:xfrm>
          <a:off x="8524875" y="8239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1" name="AutoShape 1"/>
        <xdr:cNvSpPr>
          <a:spLocks noChangeAspect="1" noChangeArrowheads="1"/>
        </xdr:cNvSpPr>
      </xdr:nvSpPr>
      <xdr:spPr bwMode="auto">
        <a:xfrm>
          <a:off x="8524875" y="8343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3" name="AutoShape 14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4" name="AutoShape 15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5" name="AutoShape 16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6" name="AutoShape 1"/>
        <xdr:cNvSpPr>
          <a:spLocks noChangeAspect="1" noChangeArrowheads="1"/>
        </xdr:cNvSpPr>
      </xdr:nvSpPr>
      <xdr:spPr bwMode="auto">
        <a:xfrm>
          <a:off x="8524875" y="9420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7" name="AutoShape 1"/>
        <xdr:cNvSpPr>
          <a:spLocks noChangeAspect="1" noChangeArrowheads="1"/>
        </xdr:cNvSpPr>
      </xdr:nvSpPr>
      <xdr:spPr bwMode="auto">
        <a:xfrm>
          <a:off x="8524875" y="9525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69" name="AutoShape 14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0" name="AutoShape 15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1" name="AutoShape 16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2" name="AutoShape 1"/>
        <xdr:cNvSpPr>
          <a:spLocks noChangeAspect="1" noChangeArrowheads="1"/>
        </xdr:cNvSpPr>
      </xdr:nvSpPr>
      <xdr:spPr bwMode="auto">
        <a:xfrm>
          <a:off x="8524875" y="10706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4" name="AutoShape 1"/>
        <xdr:cNvSpPr>
          <a:spLocks noChangeAspect="1" noChangeArrowheads="1"/>
        </xdr:cNvSpPr>
      </xdr:nvSpPr>
      <xdr:spPr bwMode="auto">
        <a:xfrm>
          <a:off x="8524875" y="117824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5" name="AutoShape 1"/>
        <xdr:cNvSpPr>
          <a:spLocks noChangeAspect="1" noChangeArrowheads="1"/>
        </xdr:cNvSpPr>
      </xdr:nvSpPr>
      <xdr:spPr bwMode="auto">
        <a:xfrm>
          <a:off x="8524875" y="11887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7" name="AutoShape 14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8" name="AutoShape 15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79" name="AutoShape 16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80" name="AutoShape 1"/>
        <xdr:cNvSpPr>
          <a:spLocks noChangeAspect="1" noChangeArrowheads="1"/>
        </xdr:cNvSpPr>
      </xdr:nvSpPr>
      <xdr:spPr bwMode="auto">
        <a:xfrm>
          <a:off x="8524875" y="12963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81" name="AutoShape 1"/>
        <xdr:cNvSpPr>
          <a:spLocks noChangeAspect="1" noChangeArrowheads="1"/>
        </xdr:cNvSpPr>
      </xdr:nvSpPr>
      <xdr:spPr bwMode="auto">
        <a:xfrm>
          <a:off x="8524875" y="13068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104775</xdr:rowOff>
    </xdr:from>
    <xdr:ext cx="657225" cy="819150"/>
    <xdr:sp macro="" textlink="">
      <xdr:nvSpPr>
        <xdr:cNvPr id="8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</xdr:row>
      <xdr:rowOff>76201</xdr:rowOff>
    </xdr:from>
    <xdr:ext cx="845860" cy="819149"/>
    <xdr:pic>
      <xdr:nvPicPr>
        <xdr:cNvPr id="84" name="Grafik 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85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86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87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12</xdr:row>
      <xdr:rowOff>104775</xdr:rowOff>
    </xdr:from>
    <xdr:ext cx="657225" cy="819150"/>
    <xdr:sp macro="" textlink="">
      <xdr:nvSpPr>
        <xdr:cNvPr id="88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12</xdr:row>
      <xdr:rowOff>76201</xdr:rowOff>
    </xdr:from>
    <xdr:ext cx="845860" cy="819149"/>
    <xdr:pic>
      <xdr:nvPicPr>
        <xdr:cNvPr id="89" name="Grafik 8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8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99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0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4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5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6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0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5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6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7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1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1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2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3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6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7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8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2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3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3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4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5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4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104775</xdr:rowOff>
    </xdr:from>
    <xdr:ext cx="657225" cy="819150"/>
    <xdr:sp macro="" textlink="">
      <xdr:nvSpPr>
        <xdr:cNvPr id="148" name="AutoShape 1"/>
        <xdr:cNvSpPr>
          <a:spLocks noChangeAspect="1" noChangeArrowheads="1"/>
        </xdr:cNvSpPr>
      </xdr:nvSpPr>
      <xdr:spPr bwMode="auto">
        <a:xfrm>
          <a:off x="8524875" y="1266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18</xdr:row>
      <xdr:rowOff>76201</xdr:rowOff>
    </xdr:from>
    <xdr:ext cx="845860" cy="819149"/>
    <xdr:pic>
      <xdr:nvPicPr>
        <xdr:cNvPr id="149" name="Grafik 1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38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24</xdr:row>
      <xdr:rowOff>104775</xdr:rowOff>
    </xdr:from>
    <xdr:ext cx="657225" cy="819150"/>
    <xdr:sp macro="" textlink="">
      <xdr:nvSpPr>
        <xdr:cNvPr id="15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24</xdr:row>
      <xdr:rowOff>76201</xdr:rowOff>
    </xdr:from>
    <xdr:ext cx="845860" cy="819149"/>
    <xdr:pic>
      <xdr:nvPicPr>
        <xdr:cNvPr id="154" name="Grafik 15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5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3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4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5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6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5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6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7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7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6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7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8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8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1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2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3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19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8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09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10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1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21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104775</xdr:rowOff>
    </xdr:from>
    <xdr:ext cx="657225" cy="819150"/>
    <xdr:sp macro="" textlink="">
      <xdr:nvSpPr>
        <xdr:cNvPr id="213" name="AutoShape 1"/>
        <xdr:cNvSpPr>
          <a:spLocks noChangeAspect="1" noChangeArrowheads="1"/>
        </xdr:cNvSpPr>
      </xdr:nvSpPr>
      <xdr:spPr bwMode="auto">
        <a:xfrm>
          <a:off x="8524875" y="1266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30</xdr:row>
      <xdr:rowOff>76201</xdr:rowOff>
    </xdr:from>
    <xdr:ext cx="845860" cy="819149"/>
    <xdr:pic>
      <xdr:nvPicPr>
        <xdr:cNvPr id="214" name="Grafik 2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38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15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16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17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36</xdr:row>
      <xdr:rowOff>104775</xdr:rowOff>
    </xdr:from>
    <xdr:ext cx="657225" cy="819150"/>
    <xdr:sp macro="" textlink="">
      <xdr:nvSpPr>
        <xdr:cNvPr id="218" name="AutoShape 1"/>
        <xdr:cNvSpPr>
          <a:spLocks noChangeAspect="1" noChangeArrowheads="1"/>
        </xdr:cNvSpPr>
      </xdr:nvSpPr>
      <xdr:spPr bwMode="auto">
        <a:xfrm>
          <a:off x="8524875" y="2428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36</xdr:row>
      <xdr:rowOff>76201</xdr:rowOff>
    </xdr:from>
    <xdr:ext cx="845860" cy="819149"/>
    <xdr:pic>
      <xdr:nvPicPr>
        <xdr:cNvPr id="219" name="Grafik 2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4003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2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3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4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8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29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0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2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3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4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5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6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8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3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0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1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2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3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4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5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6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7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8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4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1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2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3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4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6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7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8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5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2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3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4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7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8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69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2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3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4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5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27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104775</xdr:rowOff>
    </xdr:from>
    <xdr:ext cx="657225" cy="819150"/>
    <xdr:sp macro="" textlink="">
      <xdr:nvSpPr>
        <xdr:cNvPr id="278" name="AutoShape 1"/>
        <xdr:cNvSpPr>
          <a:spLocks noChangeAspect="1" noChangeArrowheads="1"/>
        </xdr:cNvSpPr>
      </xdr:nvSpPr>
      <xdr:spPr bwMode="auto">
        <a:xfrm>
          <a:off x="8524875" y="3609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42</xdr:row>
      <xdr:rowOff>76201</xdr:rowOff>
    </xdr:from>
    <xdr:ext cx="845860" cy="819149"/>
    <xdr:pic>
      <xdr:nvPicPr>
        <xdr:cNvPr id="279" name="Grafik 27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814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48</xdr:row>
      <xdr:rowOff>104775</xdr:rowOff>
    </xdr:from>
    <xdr:ext cx="657225" cy="819150"/>
    <xdr:sp macro="" textlink="">
      <xdr:nvSpPr>
        <xdr:cNvPr id="28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48</xdr:row>
      <xdr:rowOff>76201</xdr:rowOff>
    </xdr:from>
    <xdr:ext cx="845860" cy="819149"/>
    <xdr:pic>
      <xdr:nvPicPr>
        <xdr:cNvPr id="284" name="Grafik 28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8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3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4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5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29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5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6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7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8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0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3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6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7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8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19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1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2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3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4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2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0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5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6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7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8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39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40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41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342" name="AutoShape 1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104775</xdr:rowOff>
    </xdr:from>
    <xdr:ext cx="657225" cy="819150"/>
    <xdr:sp macro="" textlink="">
      <xdr:nvSpPr>
        <xdr:cNvPr id="343" name="AutoShape 1"/>
        <xdr:cNvSpPr>
          <a:spLocks noChangeAspect="1" noChangeArrowheads="1"/>
        </xdr:cNvSpPr>
      </xdr:nvSpPr>
      <xdr:spPr bwMode="auto">
        <a:xfrm>
          <a:off x="8524875" y="1266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54</xdr:row>
      <xdr:rowOff>76201</xdr:rowOff>
    </xdr:from>
    <xdr:ext cx="845860" cy="819149"/>
    <xdr:pic>
      <xdr:nvPicPr>
        <xdr:cNvPr id="344" name="Grafik 3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38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45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46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47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60</xdr:row>
      <xdr:rowOff>104775</xdr:rowOff>
    </xdr:from>
    <xdr:ext cx="657225" cy="819150"/>
    <xdr:sp macro="" textlink="">
      <xdr:nvSpPr>
        <xdr:cNvPr id="348" name="AutoShape 1"/>
        <xdr:cNvSpPr>
          <a:spLocks noChangeAspect="1" noChangeArrowheads="1"/>
        </xdr:cNvSpPr>
      </xdr:nvSpPr>
      <xdr:spPr bwMode="auto">
        <a:xfrm>
          <a:off x="8524875" y="2428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60</xdr:row>
      <xdr:rowOff>76201</xdr:rowOff>
    </xdr:from>
    <xdr:ext cx="845860" cy="819149"/>
    <xdr:pic>
      <xdr:nvPicPr>
        <xdr:cNvPr id="349" name="Grafik 34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4003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2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3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4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8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59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0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2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3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4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5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6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8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6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0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1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2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3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4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5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6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7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8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7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1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2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3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4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6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7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8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89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2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3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4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5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7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8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399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0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1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2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3" name="AutoShape 14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4" name="AutoShape 15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5" name="AutoShape 16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6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407" name="AutoShape 1"/>
        <xdr:cNvSpPr>
          <a:spLocks noChangeAspect="1" noChangeArrowheads="1"/>
        </xdr:cNvSpPr>
      </xdr:nvSpPr>
      <xdr:spPr bwMode="auto">
        <a:xfrm>
          <a:off x="8524875" y="3295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104775</xdr:rowOff>
    </xdr:from>
    <xdr:ext cx="657225" cy="819150"/>
    <xdr:sp macro="" textlink="">
      <xdr:nvSpPr>
        <xdr:cNvPr id="408" name="AutoShape 1"/>
        <xdr:cNvSpPr>
          <a:spLocks noChangeAspect="1" noChangeArrowheads="1"/>
        </xdr:cNvSpPr>
      </xdr:nvSpPr>
      <xdr:spPr bwMode="auto">
        <a:xfrm>
          <a:off x="8524875" y="3609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66</xdr:row>
      <xdr:rowOff>76201</xdr:rowOff>
    </xdr:from>
    <xdr:ext cx="845860" cy="819149"/>
    <xdr:pic>
      <xdr:nvPicPr>
        <xdr:cNvPr id="409" name="Grafik 40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814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0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1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2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104775</xdr:rowOff>
    </xdr:from>
    <xdr:ext cx="657225" cy="819150"/>
    <xdr:sp macro="" textlink="">
      <xdr:nvSpPr>
        <xdr:cNvPr id="413" name="AutoShape 1"/>
        <xdr:cNvSpPr>
          <a:spLocks noChangeAspect="1" noChangeArrowheads="1"/>
        </xdr:cNvSpPr>
      </xdr:nvSpPr>
      <xdr:spPr bwMode="auto">
        <a:xfrm>
          <a:off x="8524875" y="4791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72</xdr:row>
      <xdr:rowOff>76201</xdr:rowOff>
    </xdr:from>
    <xdr:ext cx="845860" cy="819149"/>
    <xdr:pic>
      <xdr:nvPicPr>
        <xdr:cNvPr id="414" name="Grafik 4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47625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5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6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7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8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19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0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1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2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3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4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5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6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7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8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29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0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1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2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3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4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5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6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7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8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39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0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1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2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3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4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5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6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7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8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49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0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1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2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3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4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5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6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7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8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59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0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1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2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3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4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5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6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7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8" name="AutoShape 14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69" name="AutoShape 15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70" name="AutoShape 16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71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472" name="AutoShape 1"/>
        <xdr:cNvSpPr>
          <a:spLocks noChangeAspect="1" noChangeArrowheads="1"/>
        </xdr:cNvSpPr>
      </xdr:nvSpPr>
      <xdr:spPr bwMode="auto">
        <a:xfrm>
          <a:off x="8524875" y="5657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73" name="AutoShape 1"/>
        <xdr:cNvSpPr>
          <a:spLocks noChangeAspect="1" noChangeArrowheads="1"/>
        </xdr:cNvSpPr>
      </xdr:nvSpPr>
      <xdr:spPr bwMode="auto">
        <a:xfrm>
          <a:off x="8524875" y="5972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75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76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77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78" name="AutoShape 1"/>
        <xdr:cNvSpPr>
          <a:spLocks noChangeAspect="1" noChangeArrowheads="1"/>
        </xdr:cNvSpPr>
      </xdr:nvSpPr>
      <xdr:spPr bwMode="auto">
        <a:xfrm>
          <a:off x="8524875" y="71532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0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1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2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3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4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5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6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7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8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89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0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1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2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3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4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5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6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7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8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499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0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1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2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3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4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5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6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7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8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09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0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1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2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3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4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5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6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7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8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19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0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1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2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3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4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5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6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7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8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29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0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1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2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3" name="AutoShape 14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4" name="AutoShape 15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5" name="AutoShape 16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6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7" name="AutoShape 1"/>
        <xdr:cNvSpPr>
          <a:spLocks noChangeAspect="1" noChangeArrowheads="1"/>
        </xdr:cNvSpPr>
      </xdr:nvSpPr>
      <xdr:spPr bwMode="auto">
        <a:xfrm>
          <a:off x="8524875" y="80200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538" name="AutoShape 1"/>
        <xdr:cNvSpPr>
          <a:spLocks noChangeAspect="1" noChangeArrowheads="1"/>
        </xdr:cNvSpPr>
      </xdr:nvSpPr>
      <xdr:spPr bwMode="auto">
        <a:xfrm>
          <a:off x="8524875" y="8334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0</xdr:row>
      <xdr:rowOff>104775</xdr:rowOff>
    </xdr:from>
    <xdr:to>
      <xdr:col>11</xdr:col>
      <xdr:colOff>714375</xdr:colOff>
      <xdr:row>4</xdr:row>
      <xdr:rowOff>161925</xdr:rowOff>
    </xdr:to>
    <xdr:sp macro="" textlink="">
      <xdr:nvSpPr>
        <xdr:cNvPr id="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</xdr:colOff>
      <xdr:row>0</xdr:row>
      <xdr:rowOff>76201</xdr:rowOff>
    </xdr:from>
    <xdr:to>
      <xdr:col>12</xdr:col>
      <xdr:colOff>26710</xdr:colOff>
      <xdr:row>4</xdr:row>
      <xdr:rowOff>133350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two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" name="AutoShape 14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" name="AutoShape 15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" name="AutoShape 16"/>
        <xdr:cNvSpPr>
          <a:spLocks noChangeAspect="1" noChangeArrowheads="1"/>
        </xdr:cNvSpPr>
      </xdr:nvSpPr>
      <xdr:spPr bwMode="auto">
        <a:xfrm>
          <a:off x="8524875" y="33051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" name="AutoShape 1"/>
        <xdr:cNvSpPr>
          <a:spLocks noChangeAspect="1" noChangeArrowheads="1"/>
        </xdr:cNvSpPr>
      </xdr:nvSpPr>
      <xdr:spPr bwMode="auto">
        <a:xfrm>
          <a:off x="8524875" y="2438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" name="AutoShape 1"/>
        <xdr:cNvSpPr>
          <a:spLocks noChangeAspect="1" noChangeArrowheads="1"/>
        </xdr:cNvSpPr>
      </xdr:nvSpPr>
      <xdr:spPr bwMode="auto">
        <a:xfrm>
          <a:off x="8524875" y="35147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" name="AutoShape 1"/>
        <xdr:cNvSpPr>
          <a:spLocks noChangeAspect="1" noChangeArrowheads="1"/>
        </xdr:cNvSpPr>
      </xdr:nvSpPr>
      <xdr:spPr bwMode="auto">
        <a:xfrm>
          <a:off x="8524875" y="3619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" name="AutoShape 14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" name="AutoShape 15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" name="AutoShape 16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" name="AutoShape 1"/>
        <xdr:cNvSpPr>
          <a:spLocks noChangeAspect="1" noChangeArrowheads="1"/>
        </xdr:cNvSpPr>
      </xdr:nvSpPr>
      <xdr:spPr bwMode="auto">
        <a:xfrm>
          <a:off x="8524875" y="4800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8524875" y="5981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" name="AutoShape 14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" name="AutoShape 15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" name="AutoShape 16"/>
        <xdr:cNvSpPr>
          <a:spLocks noChangeAspect="1" noChangeArrowheads="1"/>
        </xdr:cNvSpPr>
      </xdr:nvSpPr>
      <xdr:spPr bwMode="auto">
        <a:xfrm>
          <a:off x="8524875" y="80295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" name="AutoShape 1"/>
        <xdr:cNvSpPr>
          <a:spLocks noChangeAspect="1" noChangeArrowheads="1"/>
        </xdr:cNvSpPr>
      </xdr:nvSpPr>
      <xdr:spPr bwMode="auto">
        <a:xfrm>
          <a:off x="8524875" y="7162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" name="AutoShape 1"/>
        <xdr:cNvSpPr>
          <a:spLocks noChangeAspect="1" noChangeArrowheads="1"/>
        </xdr:cNvSpPr>
      </xdr:nvSpPr>
      <xdr:spPr bwMode="auto">
        <a:xfrm>
          <a:off x="8524875" y="8239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" name="AutoShape 1"/>
        <xdr:cNvSpPr>
          <a:spLocks noChangeAspect="1" noChangeArrowheads="1"/>
        </xdr:cNvSpPr>
      </xdr:nvSpPr>
      <xdr:spPr bwMode="auto">
        <a:xfrm>
          <a:off x="8524875" y="8343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" name="AutoShape 14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" name="AutoShape 15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" name="AutoShape 16"/>
        <xdr:cNvSpPr>
          <a:spLocks noChangeAspect="1" noChangeArrowheads="1"/>
        </xdr:cNvSpPr>
      </xdr:nvSpPr>
      <xdr:spPr bwMode="auto">
        <a:xfrm>
          <a:off x="8524875" y="9210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" name="AutoShape 1"/>
        <xdr:cNvSpPr>
          <a:spLocks noChangeAspect="1" noChangeArrowheads="1"/>
        </xdr:cNvSpPr>
      </xdr:nvSpPr>
      <xdr:spPr bwMode="auto">
        <a:xfrm>
          <a:off x="8524875" y="9420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" name="AutoShape 1"/>
        <xdr:cNvSpPr>
          <a:spLocks noChangeAspect="1" noChangeArrowheads="1"/>
        </xdr:cNvSpPr>
      </xdr:nvSpPr>
      <xdr:spPr bwMode="auto">
        <a:xfrm>
          <a:off x="8524875" y="9525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" name="AutoShape 14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" name="AutoShape 15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" name="AutoShape 16"/>
        <xdr:cNvSpPr>
          <a:spLocks noChangeAspect="1" noChangeArrowheads="1"/>
        </xdr:cNvSpPr>
      </xdr:nvSpPr>
      <xdr:spPr bwMode="auto">
        <a:xfrm>
          <a:off x="8524875" y="11572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" name="AutoShape 1"/>
        <xdr:cNvSpPr>
          <a:spLocks noChangeAspect="1" noChangeArrowheads="1"/>
        </xdr:cNvSpPr>
      </xdr:nvSpPr>
      <xdr:spPr bwMode="auto">
        <a:xfrm>
          <a:off x="8524875" y="10706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" name="AutoShape 1"/>
        <xdr:cNvSpPr>
          <a:spLocks noChangeAspect="1" noChangeArrowheads="1"/>
        </xdr:cNvSpPr>
      </xdr:nvSpPr>
      <xdr:spPr bwMode="auto">
        <a:xfrm>
          <a:off x="8524875" y="117824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" name="AutoShape 1"/>
        <xdr:cNvSpPr>
          <a:spLocks noChangeAspect="1" noChangeArrowheads="1"/>
        </xdr:cNvSpPr>
      </xdr:nvSpPr>
      <xdr:spPr bwMode="auto">
        <a:xfrm>
          <a:off x="8524875" y="11887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" name="AutoShape 14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" name="AutoShape 15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" name="AutoShape 16"/>
        <xdr:cNvSpPr>
          <a:spLocks noChangeAspect="1" noChangeArrowheads="1"/>
        </xdr:cNvSpPr>
      </xdr:nvSpPr>
      <xdr:spPr bwMode="auto">
        <a:xfrm>
          <a:off x="8524875" y="127539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" name="AutoShape 1"/>
        <xdr:cNvSpPr>
          <a:spLocks noChangeAspect="1" noChangeArrowheads="1"/>
        </xdr:cNvSpPr>
      </xdr:nvSpPr>
      <xdr:spPr bwMode="auto">
        <a:xfrm>
          <a:off x="8524875" y="12963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" name="AutoShape 1"/>
        <xdr:cNvSpPr>
          <a:spLocks noChangeAspect="1" noChangeArrowheads="1"/>
        </xdr:cNvSpPr>
      </xdr:nvSpPr>
      <xdr:spPr bwMode="auto">
        <a:xfrm>
          <a:off x="8524875" y="13068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" name="AutoShape 14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" name="AutoShape 15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" name="AutoShape 16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" name="AutoShape 14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" name="AutoShape 15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" name="AutoShape 16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" name="AutoShape 14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" name="AutoShape 15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" name="AutoShape 16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" name="AutoShape 1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" name="AutoShape 14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" name="AutoShape 15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" name="AutoShape 16"/>
        <xdr:cNvSpPr>
          <a:spLocks noChangeAspect="1" noChangeArrowheads="1"/>
        </xdr:cNvSpPr>
      </xdr:nvSpPr>
      <xdr:spPr bwMode="auto">
        <a:xfrm>
          <a:off x="8524875" y="13935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" name="AutoShape 1"/>
        <xdr:cNvSpPr>
          <a:spLocks noChangeAspect="1" noChangeArrowheads="1"/>
        </xdr:cNvSpPr>
      </xdr:nvSpPr>
      <xdr:spPr bwMode="auto">
        <a:xfrm>
          <a:off x="8524875" y="14144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" name="AutoShape 1"/>
        <xdr:cNvSpPr>
          <a:spLocks noChangeAspect="1" noChangeArrowheads="1"/>
        </xdr:cNvSpPr>
      </xdr:nvSpPr>
      <xdr:spPr bwMode="auto">
        <a:xfrm>
          <a:off x="8524875" y="14249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" name="AutoShape 1"/>
        <xdr:cNvSpPr>
          <a:spLocks noChangeAspect="1" noChangeArrowheads="1"/>
        </xdr:cNvSpPr>
      </xdr:nvSpPr>
      <xdr:spPr bwMode="auto">
        <a:xfrm>
          <a:off x="8524875" y="2438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" name="AutoShape 1"/>
        <xdr:cNvSpPr>
          <a:spLocks noChangeAspect="1" noChangeArrowheads="1"/>
        </xdr:cNvSpPr>
      </xdr:nvSpPr>
      <xdr:spPr bwMode="auto">
        <a:xfrm>
          <a:off x="8524875" y="3619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" name="AutoShape 14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" name="AutoShape 15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" name="AutoShape 16"/>
        <xdr:cNvSpPr>
          <a:spLocks noChangeAspect="1" noChangeArrowheads="1"/>
        </xdr:cNvSpPr>
      </xdr:nvSpPr>
      <xdr:spPr bwMode="auto">
        <a:xfrm>
          <a:off x="8524875" y="56673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" name="AutoShape 1"/>
        <xdr:cNvSpPr>
          <a:spLocks noChangeAspect="1" noChangeArrowheads="1"/>
        </xdr:cNvSpPr>
      </xdr:nvSpPr>
      <xdr:spPr bwMode="auto">
        <a:xfrm>
          <a:off x="8524875" y="4800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1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2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3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4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5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6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7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8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9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0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1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2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3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4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5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6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7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8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9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0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1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2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3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4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5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6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7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8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9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0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1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2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3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4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5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6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7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8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9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0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1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2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3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4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5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6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7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8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9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0" name="AutoShape 14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1" name="AutoShape 15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2" name="AutoShape 16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3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4" name="AutoShape 1"/>
        <xdr:cNvSpPr>
          <a:spLocks noChangeAspect="1" noChangeArrowheads="1"/>
        </xdr:cNvSpPr>
      </xdr:nvSpPr>
      <xdr:spPr bwMode="auto">
        <a:xfrm>
          <a:off x="8524875" y="5876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5" name="AutoShape 1"/>
        <xdr:cNvSpPr>
          <a:spLocks noChangeAspect="1" noChangeArrowheads="1"/>
        </xdr:cNvSpPr>
      </xdr:nvSpPr>
      <xdr:spPr bwMode="auto">
        <a:xfrm>
          <a:off x="8524875" y="5981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7" name="AutoShape 1"/>
        <xdr:cNvSpPr>
          <a:spLocks noChangeAspect="1" noChangeArrowheads="1"/>
        </xdr:cNvSpPr>
      </xdr:nvSpPr>
      <xdr:spPr bwMode="auto">
        <a:xfrm>
          <a:off x="8524875" y="7162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9" name="AutoShape 1"/>
        <xdr:cNvSpPr>
          <a:spLocks noChangeAspect="1" noChangeArrowheads="1"/>
        </xdr:cNvSpPr>
      </xdr:nvSpPr>
      <xdr:spPr bwMode="auto">
        <a:xfrm>
          <a:off x="8524875" y="8343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1" name="AutoShape 1"/>
        <xdr:cNvSpPr>
          <a:spLocks noChangeAspect="1" noChangeArrowheads="1"/>
        </xdr:cNvSpPr>
      </xdr:nvSpPr>
      <xdr:spPr bwMode="auto">
        <a:xfrm>
          <a:off x="8524875" y="11677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3" name="AutoShape 1"/>
        <xdr:cNvSpPr>
          <a:spLocks noChangeAspect="1" noChangeArrowheads="1"/>
        </xdr:cNvSpPr>
      </xdr:nvSpPr>
      <xdr:spPr bwMode="auto">
        <a:xfrm>
          <a:off x="8524875" y="12858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5" name="AutoShape 1"/>
        <xdr:cNvSpPr>
          <a:spLocks noChangeAspect="1" noChangeArrowheads="1"/>
        </xdr:cNvSpPr>
      </xdr:nvSpPr>
      <xdr:spPr bwMode="auto">
        <a:xfrm>
          <a:off x="8524875" y="12858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104775</xdr:rowOff>
    </xdr:from>
    <xdr:ext cx="657225" cy="819150"/>
    <xdr:sp macro="" textlink="">
      <xdr:nvSpPr>
        <xdr:cNvPr id="22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</xdr:row>
      <xdr:rowOff>76201</xdr:rowOff>
    </xdr:from>
    <xdr:ext cx="845860" cy="819149"/>
    <xdr:pic>
      <xdr:nvPicPr>
        <xdr:cNvPr id="224" name="Grafik 2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227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228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229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12</xdr:row>
      <xdr:rowOff>104775</xdr:rowOff>
    </xdr:from>
    <xdr:ext cx="657225" cy="819150"/>
    <xdr:sp macro="" textlink="">
      <xdr:nvSpPr>
        <xdr:cNvPr id="230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12</xdr:row>
      <xdr:rowOff>76201</xdr:rowOff>
    </xdr:from>
    <xdr:ext cx="845860" cy="819149"/>
    <xdr:pic>
      <xdr:nvPicPr>
        <xdr:cNvPr id="231" name="Grafik 2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1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2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39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0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4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104775</xdr:rowOff>
    </xdr:from>
    <xdr:ext cx="657225" cy="819150"/>
    <xdr:sp macro="" textlink="">
      <xdr:nvSpPr>
        <xdr:cNvPr id="426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18</xdr:row>
      <xdr:rowOff>76201</xdr:rowOff>
    </xdr:from>
    <xdr:ext cx="845860" cy="819149"/>
    <xdr:pic>
      <xdr:nvPicPr>
        <xdr:cNvPr id="427" name="Grafik 4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428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429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430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24</xdr:row>
      <xdr:rowOff>104775</xdr:rowOff>
    </xdr:from>
    <xdr:ext cx="657225" cy="819150"/>
    <xdr:sp macro="" textlink="">
      <xdr:nvSpPr>
        <xdr:cNvPr id="431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24</xdr:row>
      <xdr:rowOff>76201</xdr:rowOff>
    </xdr:from>
    <xdr:ext cx="845860" cy="819149"/>
    <xdr:pic>
      <xdr:nvPicPr>
        <xdr:cNvPr id="432" name="Grafik 4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6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2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5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6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104775</xdr:rowOff>
    </xdr:from>
    <xdr:ext cx="657225" cy="819150"/>
    <xdr:sp macro="" textlink="">
      <xdr:nvSpPr>
        <xdr:cNvPr id="627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30</xdr:row>
      <xdr:rowOff>76201</xdr:rowOff>
    </xdr:from>
    <xdr:ext cx="845860" cy="819149"/>
    <xdr:pic>
      <xdr:nvPicPr>
        <xdr:cNvPr id="628" name="Grafik 6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629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630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631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36</xdr:row>
      <xdr:rowOff>104775</xdr:rowOff>
    </xdr:from>
    <xdr:ext cx="657225" cy="819150"/>
    <xdr:sp macro="" textlink="">
      <xdr:nvSpPr>
        <xdr:cNvPr id="632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36</xdr:row>
      <xdr:rowOff>76201</xdr:rowOff>
    </xdr:from>
    <xdr:ext cx="845860" cy="819149"/>
    <xdr:pic>
      <xdr:nvPicPr>
        <xdr:cNvPr id="633" name="Grafik 63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381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3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4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5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6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8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6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0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1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3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5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6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7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8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7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0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1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8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104775</xdr:rowOff>
    </xdr:from>
    <xdr:ext cx="657225" cy="819150"/>
    <xdr:sp macro="" textlink="">
      <xdr:nvSpPr>
        <xdr:cNvPr id="828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42</xdr:row>
      <xdr:rowOff>76201</xdr:rowOff>
    </xdr:from>
    <xdr:ext cx="845860" cy="819149"/>
    <xdr:pic>
      <xdr:nvPicPr>
        <xdr:cNvPr id="829" name="Grafik 82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623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830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831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832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48</xdr:row>
      <xdr:rowOff>104775</xdr:rowOff>
    </xdr:from>
    <xdr:ext cx="657225" cy="819150"/>
    <xdr:sp macro="" textlink="">
      <xdr:nvSpPr>
        <xdr:cNvPr id="83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48</xdr:row>
      <xdr:rowOff>76201</xdr:rowOff>
    </xdr:from>
    <xdr:ext cx="845860" cy="819149"/>
    <xdr:pic>
      <xdr:nvPicPr>
        <xdr:cNvPr id="834" name="Grafik 83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3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3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3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8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6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9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0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10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104775</xdr:rowOff>
    </xdr:from>
    <xdr:ext cx="657225" cy="819150"/>
    <xdr:sp macro="" textlink="">
      <xdr:nvSpPr>
        <xdr:cNvPr id="1029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54</xdr:row>
      <xdr:rowOff>76201</xdr:rowOff>
    </xdr:from>
    <xdr:ext cx="845860" cy="819149"/>
    <xdr:pic>
      <xdr:nvPicPr>
        <xdr:cNvPr id="1030" name="Grafik 10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1031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1032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1033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60</xdr:row>
      <xdr:rowOff>104775</xdr:rowOff>
    </xdr:from>
    <xdr:ext cx="657225" cy="819150"/>
    <xdr:sp macro="" textlink="">
      <xdr:nvSpPr>
        <xdr:cNvPr id="1034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60</xdr:row>
      <xdr:rowOff>76201</xdr:rowOff>
    </xdr:from>
    <xdr:ext cx="845860" cy="819149"/>
    <xdr:pic>
      <xdr:nvPicPr>
        <xdr:cNvPr id="1035" name="Grafik 103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3812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3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3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3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3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5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6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7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8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09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0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3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4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5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6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8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19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0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1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12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104775</xdr:rowOff>
    </xdr:from>
    <xdr:ext cx="657225" cy="819150"/>
    <xdr:sp macro="" textlink="">
      <xdr:nvSpPr>
        <xdr:cNvPr id="1230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66</xdr:row>
      <xdr:rowOff>76201</xdr:rowOff>
    </xdr:from>
    <xdr:ext cx="845860" cy="819149"/>
    <xdr:pic>
      <xdr:nvPicPr>
        <xdr:cNvPr id="1231" name="Grafik 123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623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1232" name="AutoShape 14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1233" name="AutoShape 15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77</xdr:row>
      <xdr:rowOff>0</xdr:rowOff>
    </xdr:from>
    <xdr:ext cx="657225" cy="819150"/>
    <xdr:sp macro="" textlink="">
      <xdr:nvSpPr>
        <xdr:cNvPr id="1234" name="AutoShape 16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104775</xdr:rowOff>
    </xdr:from>
    <xdr:ext cx="657225" cy="819150"/>
    <xdr:sp macro="" textlink="">
      <xdr:nvSpPr>
        <xdr:cNvPr id="1235" name="AutoShape 1"/>
        <xdr:cNvSpPr>
          <a:spLocks noChangeAspect="1" noChangeArrowheads="1"/>
        </xdr:cNvSpPr>
      </xdr:nvSpPr>
      <xdr:spPr bwMode="auto">
        <a:xfrm>
          <a:off x="8524875" y="4772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72</xdr:row>
      <xdr:rowOff>76201</xdr:rowOff>
    </xdr:from>
    <xdr:ext cx="845860" cy="819149"/>
    <xdr:pic>
      <xdr:nvPicPr>
        <xdr:cNvPr id="1236" name="Grafik 123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474345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3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3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3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4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5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6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7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8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29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0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1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2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3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4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5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6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7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8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39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0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1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2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1" name="AutoShape 1"/>
        <xdr:cNvSpPr>
          <a:spLocks noChangeAspect="1" noChangeArrowheads="1"/>
        </xdr:cNvSpPr>
      </xdr:nvSpPr>
      <xdr:spPr bwMode="auto">
        <a:xfrm>
          <a:off x="8524875" y="5953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3" name="AutoShape 14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4" name="AutoShape 15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5" name="AutoShape 16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6" name="AutoShape 1"/>
        <xdr:cNvSpPr>
          <a:spLocks noChangeAspect="1" noChangeArrowheads="1"/>
        </xdr:cNvSpPr>
      </xdr:nvSpPr>
      <xdr:spPr bwMode="auto">
        <a:xfrm>
          <a:off x="8524875" y="7134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4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5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6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7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8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49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0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1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2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3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4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5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6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7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8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59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0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1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2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3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3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78</xdr:row>
      <xdr:rowOff>0</xdr:rowOff>
    </xdr:from>
    <xdr:ext cx="657225" cy="819150"/>
    <xdr:sp macro="" textlink="">
      <xdr:nvSpPr>
        <xdr:cNvPr id="1632" name="AutoShape 1"/>
        <xdr:cNvSpPr>
          <a:spLocks noChangeAspect="1" noChangeArrowheads="1"/>
        </xdr:cNvSpPr>
      </xdr:nvSpPr>
      <xdr:spPr bwMode="auto">
        <a:xfrm>
          <a:off x="8524875" y="8315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0</xdr:row>
      <xdr:rowOff>104775</xdr:rowOff>
    </xdr:from>
    <xdr:to>
      <xdr:col>11</xdr:col>
      <xdr:colOff>714375</xdr:colOff>
      <xdr:row>4</xdr:row>
      <xdr:rowOff>161925</xdr:rowOff>
    </xdr:to>
    <xdr:sp macro="" textlink="">
      <xdr:nvSpPr>
        <xdr:cNvPr id="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</xdr:colOff>
      <xdr:row>0</xdr:row>
      <xdr:rowOff>76201</xdr:rowOff>
    </xdr:from>
    <xdr:to>
      <xdr:col>12</xdr:col>
      <xdr:colOff>26710</xdr:colOff>
      <xdr:row>4</xdr:row>
      <xdr:rowOff>133350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two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1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3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4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5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6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2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4" name="AutoShape 14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5" name="AutoShape 15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6" name="AutoShape 16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7" name="AutoShape 1"/>
        <xdr:cNvSpPr>
          <a:spLocks noChangeAspect="1" noChangeArrowheads="1"/>
        </xdr:cNvSpPr>
      </xdr:nvSpPr>
      <xdr:spPr bwMode="auto">
        <a:xfrm>
          <a:off x="8524875" y="4772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3" name="AutoShape 1"/>
        <xdr:cNvSpPr>
          <a:spLocks noChangeAspect="1" noChangeArrowheads="1"/>
        </xdr:cNvSpPr>
      </xdr:nvSpPr>
      <xdr:spPr bwMode="auto">
        <a:xfrm>
          <a:off x="8524875" y="5953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5" name="AutoShape 14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6" name="AutoShape 15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7" name="AutoShape 16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8" name="AutoShape 1"/>
        <xdr:cNvSpPr>
          <a:spLocks noChangeAspect="1" noChangeArrowheads="1"/>
        </xdr:cNvSpPr>
      </xdr:nvSpPr>
      <xdr:spPr bwMode="auto">
        <a:xfrm>
          <a:off x="8524875" y="7134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4" name="AutoShape 1"/>
        <xdr:cNvSpPr>
          <a:spLocks noChangeAspect="1" noChangeArrowheads="1"/>
        </xdr:cNvSpPr>
      </xdr:nvSpPr>
      <xdr:spPr bwMode="auto">
        <a:xfrm>
          <a:off x="8524875" y="8315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6" name="AutoShape 14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7" name="AutoShape 15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8" name="AutoShape 16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9" name="AutoShape 1"/>
        <xdr:cNvSpPr>
          <a:spLocks noChangeAspect="1" noChangeArrowheads="1"/>
        </xdr:cNvSpPr>
      </xdr:nvSpPr>
      <xdr:spPr bwMode="auto">
        <a:xfrm>
          <a:off x="8524875" y="94964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5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6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7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0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1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2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5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6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7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5" name="AutoShape 1"/>
        <xdr:cNvSpPr>
          <a:spLocks noChangeAspect="1" noChangeArrowheads="1"/>
        </xdr:cNvSpPr>
      </xdr:nvSpPr>
      <xdr:spPr bwMode="auto">
        <a:xfrm>
          <a:off x="8524875" y="10677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7" name="AutoShape 14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8" name="AutoShape 15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9" name="AutoShape 16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0" name="AutoShape 1"/>
        <xdr:cNvSpPr>
          <a:spLocks noChangeAspect="1" noChangeArrowheads="1"/>
        </xdr:cNvSpPr>
      </xdr:nvSpPr>
      <xdr:spPr bwMode="auto">
        <a:xfrm>
          <a:off x="8524875" y="11858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6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7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8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1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2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3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6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7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8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6" name="AutoShape 1"/>
        <xdr:cNvSpPr>
          <a:spLocks noChangeAspect="1" noChangeArrowheads="1"/>
        </xdr:cNvSpPr>
      </xdr:nvSpPr>
      <xdr:spPr bwMode="auto">
        <a:xfrm>
          <a:off x="8524875" y="130397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8" name="AutoShape 14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9" name="AutoShape 15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0" name="AutoShape 16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1" name="AutoShape 1"/>
        <xdr:cNvSpPr>
          <a:spLocks noChangeAspect="1" noChangeArrowheads="1"/>
        </xdr:cNvSpPr>
      </xdr:nvSpPr>
      <xdr:spPr bwMode="auto">
        <a:xfrm>
          <a:off x="8524875" y="14220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104775</xdr:rowOff>
    </xdr:from>
    <xdr:ext cx="657225" cy="819150"/>
    <xdr:sp macro="" textlink="">
      <xdr:nvSpPr>
        <xdr:cNvPr id="160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</xdr:row>
      <xdr:rowOff>76201</xdr:rowOff>
    </xdr:from>
    <xdr:ext cx="845860" cy="819149"/>
    <xdr:pic>
      <xdr:nvPicPr>
        <xdr:cNvPr id="1608" name="Grafik 16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12</xdr:row>
      <xdr:rowOff>104775</xdr:rowOff>
    </xdr:from>
    <xdr:ext cx="657225" cy="819150"/>
    <xdr:sp macro="" textlink="">
      <xdr:nvSpPr>
        <xdr:cNvPr id="1609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12</xdr:row>
      <xdr:rowOff>76201</xdr:rowOff>
    </xdr:from>
    <xdr:ext cx="845860" cy="819149"/>
    <xdr:pic>
      <xdr:nvPicPr>
        <xdr:cNvPr id="1610" name="Grafik 160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18</xdr:row>
      <xdr:rowOff>104775</xdr:rowOff>
    </xdr:from>
    <xdr:ext cx="657225" cy="819150"/>
    <xdr:sp macro="" textlink="">
      <xdr:nvSpPr>
        <xdr:cNvPr id="1611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18</xdr:row>
      <xdr:rowOff>76201</xdr:rowOff>
    </xdr:from>
    <xdr:ext cx="845860" cy="819149"/>
    <xdr:pic>
      <xdr:nvPicPr>
        <xdr:cNvPr id="1612" name="Grafik 16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24</xdr:row>
      <xdr:rowOff>104775</xdr:rowOff>
    </xdr:from>
    <xdr:ext cx="657225" cy="819150"/>
    <xdr:sp macro="" textlink="">
      <xdr:nvSpPr>
        <xdr:cNvPr id="161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24</xdr:row>
      <xdr:rowOff>76201</xdr:rowOff>
    </xdr:from>
    <xdr:ext cx="845860" cy="819149"/>
    <xdr:pic>
      <xdr:nvPicPr>
        <xdr:cNvPr id="1614" name="Grafik 16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30</xdr:row>
      <xdr:rowOff>104775</xdr:rowOff>
    </xdr:from>
    <xdr:ext cx="657225" cy="819150"/>
    <xdr:sp macro="" textlink="">
      <xdr:nvSpPr>
        <xdr:cNvPr id="161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30</xdr:row>
      <xdr:rowOff>76201</xdr:rowOff>
    </xdr:from>
    <xdr:ext cx="845860" cy="819149"/>
    <xdr:pic>
      <xdr:nvPicPr>
        <xdr:cNvPr id="1616" name="Grafik 161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36</xdr:row>
      <xdr:rowOff>104775</xdr:rowOff>
    </xdr:from>
    <xdr:ext cx="657225" cy="819150"/>
    <xdr:sp macro="" textlink="">
      <xdr:nvSpPr>
        <xdr:cNvPr id="161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36</xdr:row>
      <xdr:rowOff>76201</xdr:rowOff>
    </xdr:from>
    <xdr:ext cx="845860" cy="819149"/>
    <xdr:pic>
      <xdr:nvPicPr>
        <xdr:cNvPr id="1618" name="Grafik 161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42</xdr:row>
      <xdr:rowOff>104775</xdr:rowOff>
    </xdr:from>
    <xdr:ext cx="657225" cy="819150"/>
    <xdr:sp macro="" textlink="">
      <xdr:nvSpPr>
        <xdr:cNvPr id="1619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42</xdr:row>
      <xdr:rowOff>76201</xdr:rowOff>
    </xdr:from>
    <xdr:ext cx="845860" cy="819149"/>
    <xdr:pic>
      <xdr:nvPicPr>
        <xdr:cNvPr id="1620" name="Grafik 16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48</xdr:row>
      <xdr:rowOff>104775</xdr:rowOff>
    </xdr:from>
    <xdr:ext cx="657225" cy="819150"/>
    <xdr:sp macro="" textlink="">
      <xdr:nvSpPr>
        <xdr:cNvPr id="1621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48</xdr:row>
      <xdr:rowOff>76201</xdr:rowOff>
    </xdr:from>
    <xdr:ext cx="845860" cy="819149"/>
    <xdr:pic>
      <xdr:nvPicPr>
        <xdr:cNvPr id="1622" name="Grafik 162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54</xdr:row>
      <xdr:rowOff>104775</xdr:rowOff>
    </xdr:from>
    <xdr:ext cx="657225" cy="819150"/>
    <xdr:sp macro="" textlink="">
      <xdr:nvSpPr>
        <xdr:cNvPr id="1623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54</xdr:row>
      <xdr:rowOff>76201</xdr:rowOff>
    </xdr:from>
    <xdr:ext cx="845860" cy="819149"/>
    <xdr:pic>
      <xdr:nvPicPr>
        <xdr:cNvPr id="1624" name="Grafik 162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60</xdr:row>
      <xdr:rowOff>104775</xdr:rowOff>
    </xdr:from>
    <xdr:ext cx="657225" cy="819150"/>
    <xdr:sp macro="" textlink="">
      <xdr:nvSpPr>
        <xdr:cNvPr id="162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60</xdr:row>
      <xdr:rowOff>76201</xdr:rowOff>
    </xdr:from>
    <xdr:ext cx="845860" cy="819149"/>
    <xdr:pic>
      <xdr:nvPicPr>
        <xdr:cNvPr id="1626" name="Grafik 16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66</xdr:row>
      <xdr:rowOff>104775</xdr:rowOff>
    </xdr:from>
    <xdr:ext cx="657225" cy="819150"/>
    <xdr:sp macro="" textlink="">
      <xdr:nvSpPr>
        <xdr:cNvPr id="162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66</xdr:row>
      <xdr:rowOff>76201</xdr:rowOff>
    </xdr:from>
    <xdr:ext cx="845860" cy="819149"/>
    <xdr:pic>
      <xdr:nvPicPr>
        <xdr:cNvPr id="1628" name="Grafik 16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72</xdr:row>
      <xdr:rowOff>104775</xdr:rowOff>
    </xdr:from>
    <xdr:ext cx="657225" cy="819150"/>
    <xdr:sp macro="" textlink="">
      <xdr:nvSpPr>
        <xdr:cNvPr id="1629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72</xdr:row>
      <xdr:rowOff>76201</xdr:rowOff>
    </xdr:from>
    <xdr:ext cx="845860" cy="819149"/>
    <xdr:pic>
      <xdr:nvPicPr>
        <xdr:cNvPr id="1630" name="Grafik 162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57150</xdr:colOff>
      <xdr:row>5</xdr:row>
      <xdr:rowOff>0</xdr:rowOff>
    </xdr:from>
    <xdr:ext cx="657225" cy="819150"/>
    <xdr:sp macro="" textlink="">
      <xdr:nvSpPr>
        <xdr:cNvPr id="2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3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5</xdr:row>
      <xdr:rowOff>0</xdr:rowOff>
    </xdr:from>
    <xdr:to>
      <xdr:col>11</xdr:col>
      <xdr:colOff>714375</xdr:colOff>
      <xdr:row>9</xdr:row>
      <xdr:rowOff>47625</xdr:rowOff>
    </xdr:to>
    <xdr:sp macro="" textlink="">
      <xdr:nvSpPr>
        <xdr:cNvPr id="4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57150</xdr:colOff>
      <xdr:row>0</xdr:row>
      <xdr:rowOff>104775</xdr:rowOff>
    </xdr:from>
    <xdr:to>
      <xdr:col>11</xdr:col>
      <xdr:colOff>714375</xdr:colOff>
      <xdr:row>4</xdr:row>
      <xdr:rowOff>161925</xdr:rowOff>
    </xdr:to>
    <xdr:sp macro="" textlink="">
      <xdr:nvSpPr>
        <xdr:cNvPr id="5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28575</xdr:colOff>
      <xdr:row>0</xdr:row>
      <xdr:rowOff>76201</xdr:rowOff>
    </xdr:from>
    <xdr:to>
      <xdr:col>12</xdr:col>
      <xdr:colOff>26710</xdr:colOff>
      <xdr:row>4</xdr:row>
      <xdr:rowOff>133350</xdr:rowOff>
    </xdr:to>
    <xdr:pic>
      <xdr:nvPicPr>
        <xdr:cNvPr id="6" name="Grafik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two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1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3" name="AutoShape 14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4" name="AutoShape 15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5" name="AutoShape 16"/>
        <xdr:cNvSpPr>
          <a:spLocks noChangeAspect="1" noChangeArrowheads="1"/>
        </xdr:cNvSpPr>
      </xdr:nvSpPr>
      <xdr:spPr bwMode="auto">
        <a:xfrm>
          <a:off x="8524875" y="3276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6" name="AutoShape 1"/>
        <xdr:cNvSpPr>
          <a:spLocks noChangeAspect="1" noChangeArrowheads="1"/>
        </xdr:cNvSpPr>
      </xdr:nvSpPr>
      <xdr:spPr bwMode="auto">
        <a:xfrm>
          <a:off x="8524875" y="2409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0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2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3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5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6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7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8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89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29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0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1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2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3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6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7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8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4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2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3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4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8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59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0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3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4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5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69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0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1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2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4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5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6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7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0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1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2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3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5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6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7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8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1" name="AutoShape 14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2" name="AutoShape 15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3" name="AutoShape 16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4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5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6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7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8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399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0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1" name="AutoShape 1"/>
        <xdr:cNvSpPr>
          <a:spLocks noChangeAspect="1" noChangeArrowheads="1"/>
        </xdr:cNvSpPr>
      </xdr:nvSpPr>
      <xdr:spPr bwMode="auto">
        <a:xfrm>
          <a:off x="8524875" y="34861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2" name="AutoShape 1"/>
        <xdr:cNvSpPr>
          <a:spLocks noChangeAspect="1" noChangeArrowheads="1"/>
        </xdr:cNvSpPr>
      </xdr:nvSpPr>
      <xdr:spPr bwMode="auto">
        <a:xfrm>
          <a:off x="8524875" y="3590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4" name="AutoShape 14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5" name="AutoShape 15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6" name="AutoShape 16"/>
        <xdr:cNvSpPr>
          <a:spLocks noChangeAspect="1" noChangeArrowheads="1"/>
        </xdr:cNvSpPr>
      </xdr:nvSpPr>
      <xdr:spPr bwMode="auto">
        <a:xfrm>
          <a:off x="8524875" y="56388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7" name="AutoShape 1"/>
        <xdr:cNvSpPr>
          <a:spLocks noChangeAspect="1" noChangeArrowheads="1"/>
        </xdr:cNvSpPr>
      </xdr:nvSpPr>
      <xdr:spPr bwMode="auto">
        <a:xfrm>
          <a:off x="8524875" y="4772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0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1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2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3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4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5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6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7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8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89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0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49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0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1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2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3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7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8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49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3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4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5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59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0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1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4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5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6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6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0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1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2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3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5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6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7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7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1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2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3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4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6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7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8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8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2" name="AutoShape 14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3" name="AutoShape 15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4" name="AutoShape 16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5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6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7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8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599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0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1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2" name="AutoShape 1"/>
        <xdr:cNvSpPr>
          <a:spLocks noChangeAspect="1" noChangeArrowheads="1"/>
        </xdr:cNvSpPr>
      </xdr:nvSpPr>
      <xdr:spPr bwMode="auto">
        <a:xfrm>
          <a:off x="8524875" y="5848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3" name="AutoShape 1"/>
        <xdr:cNvSpPr>
          <a:spLocks noChangeAspect="1" noChangeArrowheads="1"/>
        </xdr:cNvSpPr>
      </xdr:nvSpPr>
      <xdr:spPr bwMode="auto">
        <a:xfrm>
          <a:off x="8524875" y="5953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5" name="AutoShape 14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6" name="AutoShape 15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7" name="AutoShape 16"/>
        <xdr:cNvSpPr>
          <a:spLocks noChangeAspect="1" noChangeArrowheads="1"/>
        </xdr:cNvSpPr>
      </xdr:nvSpPr>
      <xdr:spPr bwMode="auto">
        <a:xfrm>
          <a:off x="8524875" y="80010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08" name="AutoShape 1"/>
        <xdr:cNvSpPr>
          <a:spLocks noChangeAspect="1" noChangeArrowheads="1"/>
        </xdr:cNvSpPr>
      </xdr:nvSpPr>
      <xdr:spPr bwMode="auto">
        <a:xfrm>
          <a:off x="8524875" y="71342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1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2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4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5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6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7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89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0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1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69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0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1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2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3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8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49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0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4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5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6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5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0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1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2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5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6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7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6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1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2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3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4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6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7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8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7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2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3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4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5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7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8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89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3" name="AutoShape 14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4" name="AutoShape 15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5" name="AutoShape 16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6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7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8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799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0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1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2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3" name="AutoShape 1"/>
        <xdr:cNvSpPr>
          <a:spLocks noChangeAspect="1" noChangeArrowheads="1"/>
        </xdr:cNvSpPr>
      </xdr:nvSpPr>
      <xdr:spPr bwMode="auto">
        <a:xfrm>
          <a:off x="8524875" y="8210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4" name="AutoShape 1"/>
        <xdr:cNvSpPr>
          <a:spLocks noChangeAspect="1" noChangeArrowheads="1"/>
        </xdr:cNvSpPr>
      </xdr:nvSpPr>
      <xdr:spPr bwMode="auto">
        <a:xfrm>
          <a:off x="8524875" y="8315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6" name="AutoShape 14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7" name="AutoShape 15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8" name="AutoShape 16"/>
        <xdr:cNvSpPr>
          <a:spLocks noChangeAspect="1" noChangeArrowheads="1"/>
        </xdr:cNvSpPr>
      </xdr:nvSpPr>
      <xdr:spPr bwMode="auto">
        <a:xfrm>
          <a:off x="8524875" y="103632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09" name="AutoShape 1"/>
        <xdr:cNvSpPr>
          <a:spLocks noChangeAspect="1" noChangeArrowheads="1"/>
        </xdr:cNvSpPr>
      </xdr:nvSpPr>
      <xdr:spPr bwMode="auto">
        <a:xfrm>
          <a:off x="8524875" y="94964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1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5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6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7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2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3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4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5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6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7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8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0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1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2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89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0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1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2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3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49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0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1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5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6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7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5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1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2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3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6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7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8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6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2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3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4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5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7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8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79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3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4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5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6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8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89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0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4" name="AutoShape 14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5" name="AutoShape 15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6" name="AutoShape 16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7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8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999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0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1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2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3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4" name="AutoShape 1"/>
        <xdr:cNvSpPr>
          <a:spLocks noChangeAspect="1" noChangeArrowheads="1"/>
        </xdr:cNvSpPr>
      </xdr:nvSpPr>
      <xdr:spPr bwMode="auto">
        <a:xfrm>
          <a:off x="8524875" y="10572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5" name="AutoShape 1"/>
        <xdr:cNvSpPr>
          <a:spLocks noChangeAspect="1" noChangeArrowheads="1"/>
        </xdr:cNvSpPr>
      </xdr:nvSpPr>
      <xdr:spPr bwMode="auto">
        <a:xfrm>
          <a:off x="8524875" y="10677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7" name="AutoShape 14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8" name="AutoShape 15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09" name="AutoShape 16"/>
        <xdr:cNvSpPr>
          <a:spLocks noChangeAspect="1" noChangeArrowheads="1"/>
        </xdr:cNvSpPr>
      </xdr:nvSpPr>
      <xdr:spPr bwMode="auto">
        <a:xfrm>
          <a:off x="8524875" y="127254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0" name="AutoShape 1"/>
        <xdr:cNvSpPr>
          <a:spLocks noChangeAspect="1" noChangeArrowheads="1"/>
        </xdr:cNvSpPr>
      </xdr:nvSpPr>
      <xdr:spPr bwMode="auto">
        <a:xfrm>
          <a:off x="8524875" y="11858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1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6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7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8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2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3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4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5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6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7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8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1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2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3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09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0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1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2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3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4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0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1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2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6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7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8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5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2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3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4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7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8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69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3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4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5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6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8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79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0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4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5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6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7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89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0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1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5" name="AutoShape 14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6" name="AutoShape 15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7" name="AutoShape 16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8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199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0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1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2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3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4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5" name="AutoShape 1"/>
        <xdr:cNvSpPr>
          <a:spLocks noChangeAspect="1" noChangeArrowheads="1"/>
        </xdr:cNvSpPr>
      </xdr:nvSpPr>
      <xdr:spPr bwMode="auto">
        <a:xfrm>
          <a:off x="8524875" y="129349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6" name="AutoShape 1"/>
        <xdr:cNvSpPr>
          <a:spLocks noChangeAspect="1" noChangeArrowheads="1"/>
        </xdr:cNvSpPr>
      </xdr:nvSpPr>
      <xdr:spPr bwMode="auto">
        <a:xfrm>
          <a:off x="8524875" y="130397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8" name="AutoShape 14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09" name="AutoShape 15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0" name="AutoShape 16"/>
        <xdr:cNvSpPr>
          <a:spLocks noChangeAspect="1" noChangeArrowheads="1"/>
        </xdr:cNvSpPr>
      </xdr:nvSpPr>
      <xdr:spPr bwMode="auto">
        <a:xfrm>
          <a:off x="8524875" y="150876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0</xdr:rowOff>
    </xdr:from>
    <xdr:ext cx="657225" cy="819150"/>
    <xdr:sp macro="" textlink="">
      <xdr:nvSpPr>
        <xdr:cNvPr id="1211" name="AutoShape 1"/>
        <xdr:cNvSpPr>
          <a:spLocks noChangeAspect="1" noChangeArrowheads="1"/>
        </xdr:cNvSpPr>
      </xdr:nvSpPr>
      <xdr:spPr bwMode="auto">
        <a:xfrm>
          <a:off x="8524875" y="142208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2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3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4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5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6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7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29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0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3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4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5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6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7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39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0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1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3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4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5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6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7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8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1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2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3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49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0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1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2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3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4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0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1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2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6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7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8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5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2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3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4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7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8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69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3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4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5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8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79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0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4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5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6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7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89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0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1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5" name="AutoShape 14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6" name="AutoShape 15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7" name="AutoShape 16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8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599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0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1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2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3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4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5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</xdr:row>
      <xdr:rowOff>0</xdr:rowOff>
    </xdr:from>
    <xdr:ext cx="657225" cy="819150"/>
    <xdr:sp macro="" textlink="">
      <xdr:nvSpPr>
        <xdr:cNvPr id="1606" name="AutoShape 1"/>
        <xdr:cNvSpPr>
          <a:spLocks noChangeAspect="1" noChangeArrowheads="1"/>
        </xdr:cNvSpPr>
      </xdr:nvSpPr>
      <xdr:spPr bwMode="auto">
        <a:xfrm>
          <a:off x="8524875" y="152876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</xdr:row>
      <xdr:rowOff>104775</xdr:rowOff>
    </xdr:from>
    <xdr:ext cx="657225" cy="819150"/>
    <xdr:sp macro="" textlink="">
      <xdr:nvSpPr>
        <xdr:cNvPr id="160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</xdr:row>
      <xdr:rowOff>76201</xdr:rowOff>
    </xdr:from>
    <xdr:ext cx="845860" cy="819149"/>
    <xdr:pic>
      <xdr:nvPicPr>
        <xdr:cNvPr id="1608" name="Grafik 16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609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610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17</xdr:row>
      <xdr:rowOff>0</xdr:rowOff>
    </xdr:from>
    <xdr:ext cx="657225" cy="819150"/>
    <xdr:sp macro="" textlink="">
      <xdr:nvSpPr>
        <xdr:cNvPr id="1611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12</xdr:row>
      <xdr:rowOff>104775</xdr:rowOff>
    </xdr:from>
    <xdr:ext cx="657225" cy="819150"/>
    <xdr:sp macro="" textlink="">
      <xdr:nvSpPr>
        <xdr:cNvPr id="1612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12</xdr:row>
      <xdr:rowOff>76201</xdr:rowOff>
    </xdr:from>
    <xdr:ext cx="845860" cy="819149"/>
    <xdr:pic>
      <xdr:nvPicPr>
        <xdr:cNvPr id="1613" name="Grafik 16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2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6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6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6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79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0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89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0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19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3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4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09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6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7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8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1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0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7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2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0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2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3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3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8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4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1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2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4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5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1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2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6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7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0</xdr:rowOff>
    </xdr:from>
    <xdr:ext cx="657225" cy="819150"/>
    <xdr:sp macro="" textlink="">
      <xdr:nvSpPr>
        <xdr:cNvPr id="28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0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2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3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4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5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6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8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89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0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2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3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4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5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6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8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299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0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2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3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4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5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6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8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09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0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1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2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3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4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5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6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7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8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19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20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19</xdr:row>
      <xdr:rowOff>0</xdr:rowOff>
    </xdr:from>
    <xdr:ext cx="657225" cy="819150"/>
    <xdr:sp macro="" textlink="">
      <xdr:nvSpPr>
        <xdr:cNvPr id="32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18</xdr:row>
      <xdr:rowOff>104775</xdr:rowOff>
    </xdr:from>
    <xdr:ext cx="657225" cy="819150"/>
    <xdr:sp macro="" textlink="">
      <xdr:nvSpPr>
        <xdr:cNvPr id="3202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18</xdr:row>
      <xdr:rowOff>76201</xdr:rowOff>
    </xdr:from>
    <xdr:ext cx="845860" cy="819149"/>
    <xdr:pic>
      <xdr:nvPicPr>
        <xdr:cNvPr id="3203" name="Grafik 32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3204" name="AutoShape 14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3205" name="AutoShape 15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29</xdr:row>
      <xdr:rowOff>0</xdr:rowOff>
    </xdr:from>
    <xdr:ext cx="657225" cy="819150"/>
    <xdr:sp macro="" textlink="">
      <xdr:nvSpPr>
        <xdr:cNvPr id="3206" name="AutoShape 16"/>
        <xdr:cNvSpPr>
          <a:spLocks noChangeAspect="1" noChangeArrowheads="1"/>
        </xdr:cNvSpPr>
      </xdr:nvSpPr>
      <xdr:spPr bwMode="auto">
        <a:xfrm>
          <a:off x="8524875" y="952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24</xdr:row>
      <xdr:rowOff>104775</xdr:rowOff>
    </xdr:from>
    <xdr:ext cx="657225" cy="819150"/>
    <xdr:sp macro="" textlink="">
      <xdr:nvSpPr>
        <xdr:cNvPr id="3207" name="AutoShape 1"/>
        <xdr:cNvSpPr>
          <a:spLocks noChangeAspect="1" noChangeArrowheads="1"/>
        </xdr:cNvSpPr>
      </xdr:nvSpPr>
      <xdr:spPr bwMode="auto">
        <a:xfrm>
          <a:off x="8524875" y="1047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24</xdr:row>
      <xdr:rowOff>76201</xdr:rowOff>
    </xdr:from>
    <xdr:ext cx="845860" cy="819149"/>
    <xdr:pic>
      <xdr:nvPicPr>
        <xdr:cNvPr id="3208" name="Grafik 320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6201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1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2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2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3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2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6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49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0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6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5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0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2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69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3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6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7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0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3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4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6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7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8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0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3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6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7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8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39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0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1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4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5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7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8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0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1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3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4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5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8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1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1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2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4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5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7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3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4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5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8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29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0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1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2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3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2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3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4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8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49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0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4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5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6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5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5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6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7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6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0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1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2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6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7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8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79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1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2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3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7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8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89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0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1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3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4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5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6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7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8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399" name="AutoShape 14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00" name="AutoShape 15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01" name="AutoShape 16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0</xdr:rowOff>
    </xdr:from>
    <xdr:ext cx="657225" cy="819150"/>
    <xdr:sp macro="" textlink="">
      <xdr:nvSpPr>
        <xdr:cNvPr id="4402" name="AutoShape 1"/>
        <xdr:cNvSpPr>
          <a:spLocks noChangeAspect="1" noChangeArrowheads="1"/>
        </xdr:cNvSpPr>
      </xdr:nvSpPr>
      <xdr:spPr bwMode="auto">
        <a:xfrm>
          <a:off x="8524875" y="1152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0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1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2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3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4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5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6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8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49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0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2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3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4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5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6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8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59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0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2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3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4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5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6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7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1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2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3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8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69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0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1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2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3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0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1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2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6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7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8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4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2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3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4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7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8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59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3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4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5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8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69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0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4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5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6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7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79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0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1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5" name="AutoShape 14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6" name="AutoShape 15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7" name="AutoShape 16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8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89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0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1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2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3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4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5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31</xdr:row>
      <xdr:rowOff>0</xdr:rowOff>
    </xdr:from>
    <xdr:ext cx="657225" cy="819150"/>
    <xdr:sp macro="" textlink="">
      <xdr:nvSpPr>
        <xdr:cNvPr id="4796" name="AutoShape 1"/>
        <xdr:cNvSpPr>
          <a:spLocks noChangeAspect="1" noChangeArrowheads="1"/>
        </xdr:cNvSpPr>
      </xdr:nvSpPr>
      <xdr:spPr bwMode="auto">
        <a:xfrm>
          <a:off x="8524875" y="13430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30</xdr:row>
      <xdr:rowOff>104775</xdr:rowOff>
    </xdr:from>
    <xdr:ext cx="657225" cy="819150"/>
    <xdr:sp macro="" textlink="">
      <xdr:nvSpPr>
        <xdr:cNvPr id="4797" name="AutoShape 1"/>
        <xdr:cNvSpPr>
          <a:spLocks noChangeAspect="1" noChangeArrowheads="1"/>
        </xdr:cNvSpPr>
      </xdr:nvSpPr>
      <xdr:spPr bwMode="auto">
        <a:xfrm>
          <a:off x="8524875" y="12573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30</xdr:row>
      <xdr:rowOff>76201</xdr:rowOff>
    </xdr:from>
    <xdr:ext cx="845860" cy="819149"/>
    <xdr:pic>
      <xdr:nvPicPr>
        <xdr:cNvPr id="4798" name="Grafik 47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22872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4799" name="AutoShape 14"/>
        <xdr:cNvSpPr>
          <a:spLocks noChangeAspect="1" noChangeArrowheads="1"/>
        </xdr:cNvSpPr>
      </xdr:nvSpPr>
      <xdr:spPr bwMode="auto">
        <a:xfrm>
          <a:off x="8524875" y="3286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4800" name="AutoShape 15"/>
        <xdr:cNvSpPr>
          <a:spLocks noChangeAspect="1" noChangeArrowheads="1"/>
        </xdr:cNvSpPr>
      </xdr:nvSpPr>
      <xdr:spPr bwMode="auto">
        <a:xfrm>
          <a:off x="8524875" y="3286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41</xdr:row>
      <xdr:rowOff>0</xdr:rowOff>
    </xdr:from>
    <xdr:ext cx="657225" cy="819150"/>
    <xdr:sp macro="" textlink="">
      <xdr:nvSpPr>
        <xdr:cNvPr id="4801" name="AutoShape 16"/>
        <xdr:cNvSpPr>
          <a:spLocks noChangeAspect="1" noChangeArrowheads="1"/>
        </xdr:cNvSpPr>
      </xdr:nvSpPr>
      <xdr:spPr bwMode="auto">
        <a:xfrm>
          <a:off x="8524875" y="32861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36</xdr:row>
      <xdr:rowOff>104775</xdr:rowOff>
    </xdr:from>
    <xdr:ext cx="657225" cy="819150"/>
    <xdr:sp macro="" textlink="">
      <xdr:nvSpPr>
        <xdr:cNvPr id="4802" name="AutoShape 1"/>
        <xdr:cNvSpPr>
          <a:spLocks noChangeAspect="1" noChangeArrowheads="1"/>
        </xdr:cNvSpPr>
      </xdr:nvSpPr>
      <xdr:spPr bwMode="auto">
        <a:xfrm>
          <a:off x="8524875" y="24193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36</xdr:row>
      <xdr:rowOff>76201</xdr:rowOff>
    </xdr:from>
    <xdr:ext cx="845860" cy="819149"/>
    <xdr:pic>
      <xdr:nvPicPr>
        <xdr:cNvPr id="4803" name="Grafik 48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23907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1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2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5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7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8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89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4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5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8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499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1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2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3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8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09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2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4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5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6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19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2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3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4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6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8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29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0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2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5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6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7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39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0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3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4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6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49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0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1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2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3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6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7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59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0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1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4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6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7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69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0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1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3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7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79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0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1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3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4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8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79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0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8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89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0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1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2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7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8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39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3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4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5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49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0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1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5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0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1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2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5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6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7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6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1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2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3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4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6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7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8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7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2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3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4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5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6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8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89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0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1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2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3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4" name="AutoShape 14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5" name="AutoShape 15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6" name="AutoShape 16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0</xdr:rowOff>
    </xdr:from>
    <xdr:ext cx="657225" cy="819150"/>
    <xdr:sp macro="" textlink="">
      <xdr:nvSpPr>
        <xdr:cNvPr id="5997" name="AutoShape 1"/>
        <xdr:cNvSpPr>
          <a:spLocks noChangeAspect="1" noChangeArrowheads="1"/>
        </xdr:cNvSpPr>
      </xdr:nvSpPr>
      <xdr:spPr bwMode="auto">
        <a:xfrm>
          <a:off x="8524875" y="34956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599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599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6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7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8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0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2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3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4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1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2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3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4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1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2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3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5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6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1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2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3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7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8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79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8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09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0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6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7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8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1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2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6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7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8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3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2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3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4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4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5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6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7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1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2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3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8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19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0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1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2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3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7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8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19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2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3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4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2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3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4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5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6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6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7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8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7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2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3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4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7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8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89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29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0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1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2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5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6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7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3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1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2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3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7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8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49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2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3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4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8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59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0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3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4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5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69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0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1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2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4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5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6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7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0" name="AutoShape 14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1" name="AutoShape 15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2" name="AutoShape 16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3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4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5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6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7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8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89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90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43</xdr:row>
      <xdr:rowOff>0</xdr:rowOff>
    </xdr:from>
    <xdr:ext cx="657225" cy="819150"/>
    <xdr:sp macro="" textlink="">
      <xdr:nvSpPr>
        <xdr:cNvPr id="6391" name="AutoShape 1"/>
        <xdr:cNvSpPr>
          <a:spLocks noChangeAspect="1" noChangeArrowheads="1"/>
        </xdr:cNvSpPr>
      </xdr:nvSpPr>
      <xdr:spPr bwMode="auto">
        <a:xfrm>
          <a:off x="8524875" y="36957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42</xdr:row>
      <xdr:rowOff>104775</xdr:rowOff>
    </xdr:from>
    <xdr:ext cx="657225" cy="819150"/>
    <xdr:sp macro="" textlink="">
      <xdr:nvSpPr>
        <xdr:cNvPr id="6392" name="AutoShape 1"/>
        <xdr:cNvSpPr>
          <a:spLocks noChangeAspect="1" noChangeArrowheads="1"/>
        </xdr:cNvSpPr>
      </xdr:nvSpPr>
      <xdr:spPr bwMode="auto">
        <a:xfrm>
          <a:off x="8524875" y="36004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42</xdr:row>
      <xdr:rowOff>76201</xdr:rowOff>
    </xdr:from>
    <xdr:ext cx="845860" cy="819149"/>
    <xdr:pic>
      <xdr:nvPicPr>
        <xdr:cNvPr id="6393" name="Grafik 63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35718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6394" name="AutoShape 14"/>
        <xdr:cNvSpPr>
          <a:spLocks noChangeAspect="1" noChangeArrowheads="1"/>
        </xdr:cNvSpPr>
      </xdr:nvSpPr>
      <xdr:spPr bwMode="auto">
        <a:xfrm>
          <a:off x="8524875" y="5648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6395" name="AutoShape 15"/>
        <xdr:cNvSpPr>
          <a:spLocks noChangeAspect="1" noChangeArrowheads="1"/>
        </xdr:cNvSpPr>
      </xdr:nvSpPr>
      <xdr:spPr bwMode="auto">
        <a:xfrm>
          <a:off x="8524875" y="5648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53</xdr:row>
      <xdr:rowOff>0</xdr:rowOff>
    </xdr:from>
    <xdr:ext cx="657225" cy="819150"/>
    <xdr:sp macro="" textlink="">
      <xdr:nvSpPr>
        <xdr:cNvPr id="6396" name="AutoShape 16"/>
        <xdr:cNvSpPr>
          <a:spLocks noChangeAspect="1" noChangeArrowheads="1"/>
        </xdr:cNvSpPr>
      </xdr:nvSpPr>
      <xdr:spPr bwMode="auto">
        <a:xfrm>
          <a:off x="8524875" y="56483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48</xdr:row>
      <xdr:rowOff>104775</xdr:rowOff>
    </xdr:from>
    <xdr:ext cx="657225" cy="819150"/>
    <xdr:sp macro="" textlink="">
      <xdr:nvSpPr>
        <xdr:cNvPr id="6397" name="AutoShape 1"/>
        <xdr:cNvSpPr>
          <a:spLocks noChangeAspect="1" noChangeArrowheads="1"/>
        </xdr:cNvSpPr>
      </xdr:nvSpPr>
      <xdr:spPr bwMode="auto">
        <a:xfrm>
          <a:off x="8524875" y="47815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48</xdr:row>
      <xdr:rowOff>76201</xdr:rowOff>
    </xdr:from>
    <xdr:ext cx="845860" cy="819149"/>
    <xdr:pic>
      <xdr:nvPicPr>
        <xdr:cNvPr id="6398" name="Grafik 639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47529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3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0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1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4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7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8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4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1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3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4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5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1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2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4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5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7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8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69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4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5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79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1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2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3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4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5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8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89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0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2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4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5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6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699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2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3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4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5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6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09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0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2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4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5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6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7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19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0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3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4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6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7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2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0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2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3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4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6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7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3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0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1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3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4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6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3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4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5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7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8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49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0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1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2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2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3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4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8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39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0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4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5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6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4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5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6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7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5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0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1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2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6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7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8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69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1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2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3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7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8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79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0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1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3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4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5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6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7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8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89" name="AutoShape 14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90" name="AutoShape 15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91" name="AutoShape 16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0</xdr:rowOff>
    </xdr:from>
    <xdr:ext cx="657225" cy="819150"/>
    <xdr:sp macro="" textlink="">
      <xdr:nvSpPr>
        <xdr:cNvPr id="7592" name="AutoShape 1"/>
        <xdr:cNvSpPr>
          <a:spLocks noChangeAspect="1" noChangeArrowheads="1"/>
        </xdr:cNvSpPr>
      </xdr:nvSpPr>
      <xdr:spPr bwMode="auto">
        <a:xfrm>
          <a:off x="8524875" y="58578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59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1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2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3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7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8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09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1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2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3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6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7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8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4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5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6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7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8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6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2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3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4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7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8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69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0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1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2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3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1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2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1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2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3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7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8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39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4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5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6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6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7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8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7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8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79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6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7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8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0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2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3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4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7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8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19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2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3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4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5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6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1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2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3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7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8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79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2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3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4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8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89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0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1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2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0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1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2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6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7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8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3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2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3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4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7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8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49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3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4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5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8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59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0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4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5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6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7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69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0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1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5" name="AutoShape 14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6" name="AutoShape 15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7" name="AutoShape 16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8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79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0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1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2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3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4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5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55</xdr:row>
      <xdr:rowOff>0</xdr:rowOff>
    </xdr:from>
    <xdr:ext cx="657225" cy="819150"/>
    <xdr:sp macro="" textlink="">
      <xdr:nvSpPr>
        <xdr:cNvPr id="7986" name="AutoShape 1"/>
        <xdr:cNvSpPr>
          <a:spLocks noChangeAspect="1" noChangeArrowheads="1"/>
        </xdr:cNvSpPr>
      </xdr:nvSpPr>
      <xdr:spPr bwMode="auto">
        <a:xfrm>
          <a:off x="8524875" y="60579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54</xdr:row>
      <xdr:rowOff>104775</xdr:rowOff>
    </xdr:from>
    <xdr:ext cx="657225" cy="819150"/>
    <xdr:sp macro="" textlink="">
      <xdr:nvSpPr>
        <xdr:cNvPr id="7987" name="AutoShape 1"/>
        <xdr:cNvSpPr>
          <a:spLocks noChangeAspect="1" noChangeArrowheads="1"/>
        </xdr:cNvSpPr>
      </xdr:nvSpPr>
      <xdr:spPr bwMode="auto">
        <a:xfrm>
          <a:off x="8524875" y="59626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54</xdr:row>
      <xdr:rowOff>76201</xdr:rowOff>
    </xdr:from>
    <xdr:ext cx="845860" cy="819149"/>
    <xdr:pic>
      <xdr:nvPicPr>
        <xdr:cNvPr id="7988" name="Grafik 798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59340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7989" name="AutoShape 14"/>
        <xdr:cNvSpPr>
          <a:spLocks noChangeAspect="1" noChangeArrowheads="1"/>
        </xdr:cNvSpPr>
      </xdr:nvSpPr>
      <xdr:spPr bwMode="auto">
        <a:xfrm>
          <a:off x="8524875" y="8010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7990" name="AutoShape 15"/>
        <xdr:cNvSpPr>
          <a:spLocks noChangeAspect="1" noChangeArrowheads="1"/>
        </xdr:cNvSpPr>
      </xdr:nvSpPr>
      <xdr:spPr bwMode="auto">
        <a:xfrm>
          <a:off x="8524875" y="8010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65</xdr:row>
      <xdr:rowOff>0</xdr:rowOff>
    </xdr:from>
    <xdr:ext cx="657225" cy="819150"/>
    <xdr:sp macro="" textlink="">
      <xdr:nvSpPr>
        <xdr:cNvPr id="7991" name="AutoShape 16"/>
        <xdr:cNvSpPr>
          <a:spLocks noChangeAspect="1" noChangeArrowheads="1"/>
        </xdr:cNvSpPr>
      </xdr:nvSpPr>
      <xdr:spPr bwMode="auto">
        <a:xfrm>
          <a:off x="8524875" y="80105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60</xdr:row>
      <xdr:rowOff>104775</xdr:rowOff>
    </xdr:from>
    <xdr:ext cx="657225" cy="819150"/>
    <xdr:sp macro="" textlink="">
      <xdr:nvSpPr>
        <xdr:cNvPr id="7992" name="AutoShape 1"/>
        <xdr:cNvSpPr>
          <a:spLocks noChangeAspect="1" noChangeArrowheads="1"/>
        </xdr:cNvSpPr>
      </xdr:nvSpPr>
      <xdr:spPr bwMode="auto">
        <a:xfrm>
          <a:off x="8524875" y="71437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60</xdr:row>
      <xdr:rowOff>76201</xdr:rowOff>
    </xdr:from>
    <xdr:ext cx="845860" cy="819149"/>
    <xdr:pic>
      <xdr:nvPicPr>
        <xdr:cNvPr id="7993" name="Grafik 799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71151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79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0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1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4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6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7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8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0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3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4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7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8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1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0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1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2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7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8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2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1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3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4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5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8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3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1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2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3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5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7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8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49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1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4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5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6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8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59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2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3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5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8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69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0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1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2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5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6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8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79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0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3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5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6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8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89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0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2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6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8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899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0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2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3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8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69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0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7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8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09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0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1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7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8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29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3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4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5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39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0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1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4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0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1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2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5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6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7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5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1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2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3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4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6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7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8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6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2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3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4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5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6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8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79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0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1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2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3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4" name="AutoShape 14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5" name="AutoShape 15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6" name="AutoShape 16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0</xdr:rowOff>
    </xdr:from>
    <xdr:ext cx="657225" cy="819150"/>
    <xdr:sp macro="" textlink="">
      <xdr:nvSpPr>
        <xdr:cNvPr id="9187" name="AutoShape 1"/>
        <xdr:cNvSpPr>
          <a:spLocks noChangeAspect="1" noChangeArrowheads="1"/>
        </xdr:cNvSpPr>
      </xdr:nvSpPr>
      <xdr:spPr bwMode="auto">
        <a:xfrm>
          <a:off x="8524875" y="82200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8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8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6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7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8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19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2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3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4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0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1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2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3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1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2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3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4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5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1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2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3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7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8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69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7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8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29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6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7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8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0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1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6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7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8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2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2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3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4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3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4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5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6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1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2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3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7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8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39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1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2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3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7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8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09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2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3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4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1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2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3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4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5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6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7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8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6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2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3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4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7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8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79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8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49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0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1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5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6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7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2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1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2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3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7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8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39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2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3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4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8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49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0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3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4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5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59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0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1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2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4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5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6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6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0" name="AutoShape 14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1" name="AutoShape 15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2" name="AutoShape 16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3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4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5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6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7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8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79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80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67</xdr:row>
      <xdr:rowOff>0</xdr:rowOff>
    </xdr:from>
    <xdr:ext cx="657225" cy="819150"/>
    <xdr:sp macro="" textlink="">
      <xdr:nvSpPr>
        <xdr:cNvPr id="9581" name="AutoShape 1"/>
        <xdr:cNvSpPr>
          <a:spLocks noChangeAspect="1" noChangeArrowheads="1"/>
        </xdr:cNvSpPr>
      </xdr:nvSpPr>
      <xdr:spPr bwMode="auto">
        <a:xfrm>
          <a:off x="8524875" y="84201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66</xdr:row>
      <xdr:rowOff>104775</xdr:rowOff>
    </xdr:from>
    <xdr:ext cx="657225" cy="819150"/>
    <xdr:sp macro="" textlink="">
      <xdr:nvSpPr>
        <xdr:cNvPr id="9582" name="AutoShape 1"/>
        <xdr:cNvSpPr>
          <a:spLocks noChangeAspect="1" noChangeArrowheads="1"/>
        </xdr:cNvSpPr>
      </xdr:nvSpPr>
      <xdr:spPr bwMode="auto">
        <a:xfrm>
          <a:off x="8524875" y="83248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66</xdr:row>
      <xdr:rowOff>76201</xdr:rowOff>
    </xdr:from>
    <xdr:ext cx="845860" cy="819149"/>
    <xdr:pic>
      <xdr:nvPicPr>
        <xdr:cNvPr id="9583" name="Grafik 958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82962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  <xdr:oneCellAnchor>
    <xdr:from>
      <xdr:col>11</xdr:col>
      <xdr:colOff>57150</xdr:colOff>
      <xdr:row>71</xdr:row>
      <xdr:rowOff>0</xdr:rowOff>
    </xdr:from>
    <xdr:ext cx="657225" cy="819150"/>
    <xdr:sp macro="" textlink="">
      <xdr:nvSpPr>
        <xdr:cNvPr id="9584" name="AutoShape 14"/>
        <xdr:cNvSpPr>
          <a:spLocks noChangeAspect="1" noChangeArrowheads="1"/>
        </xdr:cNvSpPr>
      </xdr:nvSpPr>
      <xdr:spPr bwMode="auto">
        <a:xfrm>
          <a:off x="8524875" y="12734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71</xdr:row>
      <xdr:rowOff>0</xdr:rowOff>
    </xdr:from>
    <xdr:ext cx="657225" cy="819150"/>
    <xdr:sp macro="" textlink="">
      <xdr:nvSpPr>
        <xdr:cNvPr id="9585" name="AutoShape 15"/>
        <xdr:cNvSpPr>
          <a:spLocks noChangeAspect="1" noChangeArrowheads="1"/>
        </xdr:cNvSpPr>
      </xdr:nvSpPr>
      <xdr:spPr bwMode="auto">
        <a:xfrm>
          <a:off x="8524875" y="12734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71</xdr:row>
      <xdr:rowOff>0</xdr:rowOff>
    </xdr:from>
    <xdr:ext cx="657225" cy="819150"/>
    <xdr:sp macro="" textlink="">
      <xdr:nvSpPr>
        <xdr:cNvPr id="9586" name="AutoShape 16"/>
        <xdr:cNvSpPr>
          <a:spLocks noChangeAspect="1" noChangeArrowheads="1"/>
        </xdr:cNvSpPr>
      </xdr:nvSpPr>
      <xdr:spPr bwMode="auto">
        <a:xfrm>
          <a:off x="8524875" y="1273492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8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5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0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1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2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3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4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5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7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8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69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1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2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3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4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5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8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7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1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2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3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4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5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8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89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1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2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3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4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5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6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8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999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1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2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3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4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5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09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1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2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3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4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5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6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19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0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1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2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3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4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5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6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7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2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0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1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2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3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4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5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6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7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39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0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1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2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3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4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5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6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7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4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0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1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2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3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4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5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7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8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5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0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1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2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3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4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5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1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2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3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6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7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8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69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0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1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0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1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2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6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7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8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2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2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3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4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3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3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4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5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8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49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0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4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5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6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7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59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0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1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5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6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7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8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69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1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2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3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4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5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6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7" name="AutoShape 14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8" name="AutoShape 15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79" name="AutoShape 16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0</xdr:rowOff>
    </xdr:from>
    <xdr:ext cx="657225" cy="819150"/>
    <xdr:sp macro="" textlink="">
      <xdr:nvSpPr>
        <xdr:cNvPr id="10780" name="AutoShape 1"/>
        <xdr:cNvSpPr>
          <a:spLocks noChangeAspect="1" noChangeArrowheads="1"/>
        </xdr:cNvSpPr>
      </xdr:nvSpPr>
      <xdr:spPr bwMode="auto">
        <a:xfrm>
          <a:off x="8524875" y="12944475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89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0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1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5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6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7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79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0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1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2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4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5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6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3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4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4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5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6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5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0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1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2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6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7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8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899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0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1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0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19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0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1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5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6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7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2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3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4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5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4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5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6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6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7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8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4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5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6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099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0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1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2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5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6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7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0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1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2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3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4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59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0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1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5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6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7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6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0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1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2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7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8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09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0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8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19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0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4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5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6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2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0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1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2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5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6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7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3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1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2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3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6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7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8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4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2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3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4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5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7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8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59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3" name="AutoShape 14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4" name="AutoShape 15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5" name="AutoShape 16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6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7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8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69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70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71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72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73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73</xdr:row>
      <xdr:rowOff>0</xdr:rowOff>
    </xdr:from>
    <xdr:ext cx="657225" cy="819150"/>
    <xdr:sp macro="" textlink="">
      <xdr:nvSpPr>
        <xdr:cNvPr id="11174" name="AutoShape 1"/>
        <xdr:cNvSpPr>
          <a:spLocks noChangeAspect="1" noChangeArrowheads="1"/>
        </xdr:cNvSpPr>
      </xdr:nvSpPr>
      <xdr:spPr bwMode="auto">
        <a:xfrm>
          <a:off x="8524875" y="1314450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57150</xdr:colOff>
      <xdr:row>72</xdr:row>
      <xdr:rowOff>104775</xdr:rowOff>
    </xdr:from>
    <xdr:ext cx="657225" cy="819150"/>
    <xdr:sp macro="" textlink="">
      <xdr:nvSpPr>
        <xdr:cNvPr id="11175" name="AutoShape 1"/>
        <xdr:cNvSpPr>
          <a:spLocks noChangeAspect="1" noChangeArrowheads="1"/>
        </xdr:cNvSpPr>
      </xdr:nvSpPr>
      <xdr:spPr bwMode="auto">
        <a:xfrm>
          <a:off x="8524875" y="13049250"/>
          <a:ext cx="65722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28575</xdr:colOff>
      <xdr:row>72</xdr:row>
      <xdr:rowOff>76201</xdr:rowOff>
    </xdr:from>
    <xdr:ext cx="845860" cy="819149"/>
    <xdr:pic>
      <xdr:nvPicPr>
        <xdr:cNvPr id="11176" name="Grafik 1117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6300" y="13020676"/>
          <a:ext cx="845860" cy="819149"/>
        </a:xfrm>
        <a:prstGeom prst="rect">
          <a:avLst/>
        </a:prstGeom>
        <a:scene3d>
          <a:camera prst="orthographicFront">
            <a:rot lat="0" lon="0" rev="3900000"/>
          </a:camera>
          <a:lightRig rig="threePt" dir="t"/>
        </a:scene3d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0" sqref="B10"/>
    </sheetView>
  </sheetViews>
  <sheetFormatPr baseColWidth="10" defaultColWidth="9.140625" defaultRowHeight="15" x14ac:dyDescent="0.25"/>
  <cols>
    <col min="1" max="1" width="12.5703125" bestFit="1" customWidth="1"/>
    <col min="2" max="2" width="10.140625" bestFit="1" customWidth="1"/>
  </cols>
  <sheetData>
    <row r="1" spans="1:2" x14ac:dyDescent="0.25">
      <c r="A1" t="s">
        <v>0</v>
      </c>
      <c r="B1" t="s">
        <v>13</v>
      </c>
    </row>
    <row r="2" spans="1:2" x14ac:dyDescent="0.25">
      <c r="A2" t="s">
        <v>11</v>
      </c>
      <c r="B2" t="s">
        <v>14</v>
      </c>
    </row>
    <row r="3" spans="1:2" x14ac:dyDescent="0.25">
      <c r="A3" t="s">
        <v>1</v>
      </c>
      <c r="B3">
        <v>13</v>
      </c>
    </row>
    <row r="4" spans="1:2" x14ac:dyDescent="0.25">
      <c r="A4" t="s">
        <v>2</v>
      </c>
      <c r="B4" s="2">
        <v>6</v>
      </c>
    </row>
    <row r="5" spans="1:2" x14ac:dyDescent="0.25">
      <c r="A5" t="s">
        <v>3</v>
      </c>
      <c r="B5" t="s">
        <v>15</v>
      </c>
    </row>
    <row r="6" spans="1:2" x14ac:dyDescent="0.25">
      <c r="A6" t="s">
        <v>4</v>
      </c>
      <c r="B6" t="s">
        <v>16</v>
      </c>
    </row>
    <row r="7" spans="1:2" x14ac:dyDescent="0.25">
      <c r="A7" t="s">
        <v>5</v>
      </c>
      <c r="B7" t="s">
        <v>17</v>
      </c>
    </row>
    <row r="8" spans="1:2" x14ac:dyDescent="0.25">
      <c r="A8" t="s">
        <v>6</v>
      </c>
      <c r="B8">
        <v>40</v>
      </c>
    </row>
    <row r="9" spans="1:2" x14ac:dyDescent="0.25">
      <c r="A9" t="s">
        <v>7</v>
      </c>
      <c r="B9">
        <v>21</v>
      </c>
    </row>
    <row r="10" spans="1:2" x14ac:dyDescent="0.25">
      <c r="A10" t="s">
        <v>8</v>
      </c>
      <c r="B10" s="1">
        <v>42175</v>
      </c>
    </row>
    <row r="11" spans="1:2" x14ac:dyDescent="0.25">
      <c r="A11" t="s">
        <v>9</v>
      </c>
      <c r="B11" s="1">
        <v>42189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43" workbookViewId="0">
      <selection activeCell="F73" sqref="F73:G75"/>
    </sheetView>
  </sheetViews>
  <sheetFormatPr baseColWidth="10" defaultRowHeight="15" x14ac:dyDescent="0.25"/>
  <cols>
    <col min="1" max="1" width="12.7109375" style="3" customWidth="1"/>
    <col min="2" max="11" width="11.42578125" style="3"/>
    <col min="12" max="12" width="12.7109375" style="3" customWidth="1"/>
    <col min="13" max="16384" width="11.42578125" style="3"/>
  </cols>
  <sheetData>
    <row r="1" spans="1:12" ht="15" customHeight="1" thickTop="1" x14ac:dyDescent="0.25">
      <c r="A1" s="21"/>
      <c r="B1" s="24" t="str">
        <f>Daten!$B$1</f>
        <v>Pale Ale No. 11</v>
      </c>
      <c r="C1" s="25"/>
      <c r="D1" s="25"/>
      <c r="E1" s="26"/>
      <c r="F1" s="30" t="s">
        <v>12</v>
      </c>
      <c r="G1" s="31"/>
      <c r="H1" s="34" t="str">
        <f>"Malz: "&amp;Daten!$B$5</f>
        <v>Malz: Wiener Malz, Münchener Malz</v>
      </c>
      <c r="I1" s="35"/>
      <c r="J1" s="35"/>
      <c r="K1" s="36"/>
      <c r="L1" s="37"/>
    </row>
    <row r="2" spans="1:12" ht="15" customHeight="1" x14ac:dyDescent="0.25">
      <c r="A2" s="22"/>
      <c r="B2" s="27"/>
      <c r="C2" s="28"/>
      <c r="D2" s="28"/>
      <c r="E2" s="29"/>
      <c r="F2" s="32"/>
      <c r="G2" s="33"/>
      <c r="H2" s="40" t="str">
        <f>"Hopfen: "&amp;Daten!$B$7</f>
        <v>Hopfen: Magnum, Spalter Select</v>
      </c>
      <c r="I2" s="41"/>
      <c r="J2" s="41"/>
      <c r="K2" s="42"/>
      <c r="L2" s="38"/>
    </row>
    <row r="3" spans="1:12" ht="15" customHeight="1" x14ac:dyDescent="0.25">
      <c r="A3" s="22"/>
      <c r="B3" s="27"/>
      <c r="C3" s="28"/>
      <c r="D3" s="28"/>
      <c r="E3" s="29"/>
      <c r="F3" s="32"/>
      <c r="G3" s="33"/>
      <c r="H3" s="40" t="str">
        <f>"Hefe: "&amp;Daten!$B$6</f>
        <v>Hefe: Safale S-04</v>
      </c>
      <c r="I3" s="41"/>
      <c r="J3" s="41"/>
      <c r="K3" s="42"/>
      <c r="L3" s="38"/>
    </row>
    <row r="4" spans="1:12" ht="15" customHeight="1" x14ac:dyDescent="0.25">
      <c r="A4" s="22"/>
      <c r="B4" s="43" t="str">
        <f>Daten!$B$2</f>
        <v>Ortruds Badebräu</v>
      </c>
      <c r="C4" s="44"/>
      <c r="D4" s="44"/>
      <c r="E4" s="45"/>
      <c r="F4" s="46" t="s">
        <v>10</v>
      </c>
      <c r="G4" s="47"/>
      <c r="H4" s="54" t="str">
        <f>"Bittere: "&amp;Daten!$B$8 &amp;" IBU"</f>
        <v>Bittere: 40 IBU</v>
      </c>
      <c r="I4" s="55"/>
      <c r="J4" s="56" t="str">
        <f>"Farbe: "&amp;Daten!$B$9 &amp;" EBC"</f>
        <v>Farbe: 21 EBC</v>
      </c>
      <c r="K4" s="57"/>
      <c r="L4" s="38"/>
    </row>
    <row r="5" spans="1:12" ht="15" customHeight="1" thickBot="1" x14ac:dyDescent="0.3">
      <c r="A5" s="23"/>
      <c r="B5" s="7" t="str">
        <f>"Stammwürze: "&amp;Daten!$B$3&amp;" °P"</f>
        <v>Stammwürze: 13 °P</v>
      </c>
      <c r="C5" s="8"/>
      <c r="D5" s="50" t="str">
        <f>"Alkohol: "&amp;Daten!$B$4&amp;" %"</f>
        <v>Alkohol: 6 %</v>
      </c>
      <c r="E5" s="51"/>
      <c r="F5" s="48"/>
      <c r="G5" s="49"/>
      <c r="H5" s="52" t="str">
        <f>"Gebraut am: "&amp;TEXT(Daten!$B$10,"TT.MM.JJJJ")</f>
        <v>Gebraut am: 20.06.2015</v>
      </c>
      <c r="I5" s="53"/>
      <c r="J5" s="50" t="str">
        <f>"Abgefüllt am: "&amp;TEXT(Daten!$B$11,"TT.MM.JJJJ")</f>
        <v>Abgefüllt am: 04.07.2015</v>
      </c>
      <c r="K5" s="58"/>
      <c r="L5" s="39"/>
    </row>
    <row r="6" spans="1:12" ht="15.75" customHeight="1" thickTop="1" thickBot="1" x14ac:dyDescent="0.3"/>
    <row r="7" spans="1:12" ht="15" customHeight="1" thickTop="1" x14ac:dyDescent="0.25">
      <c r="A7" s="21"/>
      <c r="B7" s="24" t="str">
        <f>Daten!$B$1</f>
        <v>Pale Ale No. 11</v>
      </c>
      <c r="C7" s="25"/>
      <c r="D7" s="25"/>
      <c r="E7" s="26"/>
      <c r="F7" s="30" t="s">
        <v>12</v>
      </c>
      <c r="G7" s="31"/>
      <c r="H7" s="34" t="str">
        <f>"Malz: "&amp;Daten!$B$5</f>
        <v>Malz: Wiener Malz, Münchener Malz</v>
      </c>
      <c r="I7" s="35"/>
      <c r="J7" s="35"/>
      <c r="K7" s="36"/>
      <c r="L7" s="37"/>
    </row>
    <row r="8" spans="1:12" ht="15" customHeight="1" x14ac:dyDescent="0.25">
      <c r="A8" s="22"/>
      <c r="B8" s="27"/>
      <c r="C8" s="28"/>
      <c r="D8" s="28"/>
      <c r="E8" s="29"/>
      <c r="F8" s="32"/>
      <c r="G8" s="33"/>
      <c r="H8" s="40" t="str">
        <f>"Hopfen: "&amp;Daten!$B$7</f>
        <v>Hopfen: Magnum, Spalter Select</v>
      </c>
      <c r="I8" s="41"/>
      <c r="J8" s="41"/>
      <c r="K8" s="42"/>
      <c r="L8" s="38"/>
    </row>
    <row r="9" spans="1:12" ht="15" customHeight="1" x14ac:dyDescent="0.25">
      <c r="A9" s="22"/>
      <c r="B9" s="27"/>
      <c r="C9" s="28"/>
      <c r="D9" s="28"/>
      <c r="E9" s="29"/>
      <c r="F9" s="32"/>
      <c r="G9" s="33"/>
      <c r="H9" s="40" t="str">
        <f>"Hefe: "&amp;Daten!$B$6</f>
        <v>Hefe: Safale S-04</v>
      </c>
      <c r="I9" s="41"/>
      <c r="J9" s="41"/>
      <c r="K9" s="42"/>
      <c r="L9" s="38"/>
    </row>
    <row r="10" spans="1:12" ht="15" customHeight="1" x14ac:dyDescent="0.25">
      <c r="A10" s="22"/>
      <c r="B10" s="43" t="str">
        <f>Daten!$B$2</f>
        <v>Ortruds Badebräu</v>
      </c>
      <c r="C10" s="44"/>
      <c r="D10" s="44"/>
      <c r="E10" s="45"/>
      <c r="F10" s="46" t="s">
        <v>10</v>
      </c>
      <c r="G10" s="47"/>
      <c r="H10" s="54" t="str">
        <f>"Bittere: "&amp;Daten!$B$8 &amp;" IBU"</f>
        <v>Bittere: 40 IBU</v>
      </c>
      <c r="I10" s="55"/>
      <c r="J10" s="56" t="str">
        <f>"Farbe: "&amp;Daten!$B$9 &amp;" EBC"</f>
        <v>Farbe: 21 EBC</v>
      </c>
      <c r="K10" s="57"/>
      <c r="L10" s="38"/>
    </row>
    <row r="11" spans="1:12" ht="15" customHeight="1" thickBot="1" x14ac:dyDescent="0.3">
      <c r="A11" s="23"/>
      <c r="B11" s="7" t="str">
        <f>"Stammwürze: "&amp;Daten!$B$3&amp;" °P"</f>
        <v>Stammwürze: 13 °P</v>
      </c>
      <c r="C11" s="8"/>
      <c r="D11" s="50" t="str">
        <f>"Alkohol: "&amp;Daten!$B$4&amp;" %"</f>
        <v>Alkohol: 6 %</v>
      </c>
      <c r="E11" s="51"/>
      <c r="F11" s="48"/>
      <c r="G11" s="49"/>
      <c r="H11" s="52" t="str">
        <f>"Gebraut am: "&amp;TEXT(Daten!$B$10,"TT.MM.JJJJ")</f>
        <v>Gebraut am: 20.06.2015</v>
      </c>
      <c r="I11" s="53"/>
      <c r="J11" s="50" t="str">
        <f>"Abgefüllt am: "&amp;TEXT(Daten!$B$11,"TT.MM.JJJJ")</f>
        <v>Abgefüllt am: 04.07.2015</v>
      </c>
      <c r="K11" s="58"/>
      <c r="L11" s="39"/>
    </row>
    <row r="12" spans="1:12" ht="15.75" customHeight="1" thickTop="1" thickBot="1" x14ac:dyDescent="0.3"/>
    <row r="13" spans="1:12" ht="15.75" customHeight="1" thickTop="1" x14ac:dyDescent="0.25">
      <c r="A13" s="21"/>
      <c r="B13" s="24" t="str">
        <f>Daten!$B$1</f>
        <v>Pale Ale No. 11</v>
      </c>
      <c r="C13" s="25"/>
      <c r="D13" s="25"/>
      <c r="E13" s="26"/>
      <c r="F13" s="30" t="s">
        <v>12</v>
      </c>
      <c r="G13" s="31"/>
      <c r="H13" s="34" t="str">
        <f>"Malz: "&amp;Daten!$B$5</f>
        <v>Malz: Wiener Malz, Münchener Malz</v>
      </c>
      <c r="I13" s="35"/>
      <c r="J13" s="35"/>
      <c r="K13" s="36"/>
      <c r="L13" s="37"/>
    </row>
    <row r="14" spans="1:12" x14ac:dyDescent="0.25">
      <c r="A14" s="22"/>
      <c r="B14" s="27"/>
      <c r="C14" s="28"/>
      <c r="D14" s="28"/>
      <c r="E14" s="29"/>
      <c r="F14" s="32"/>
      <c r="G14" s="33"/>
      <c r="H14" s="40" t="str">
        <f>"Hopfen: "&amp;Daten!$B$7</f>
        <v>Hopfen: Magnum, Spalter Select</v>
      </c>
      <c r="I14" s="41"/>
      <c r="J14" s="41"/>
      <c r="K14" s="42"/>
      <c r="L14" s="38"/>
    </row>
    <row r="15" spans="1:12" x14ac:dyDescent="0.25">
      <c r="A15" s="22"/>
      <c r="B15" s="27"/>
      <c r="C15" s="28"/>
      <c r="D15" s="28"/>
      <c r="E15" s="29"/>
      <c r="F15" s="32"/>
      <c r="G15" s="33"/>
      <c r="H15" s="40" t="str">
        <f>"Hefe: "&amp;Daten!$B$6</f>
        <v>Hefe: Safale S-04</v>
      </c>
      <c r="I15" s="41"/>
      <c r="J15" s="41"/>
      <c r="K15" s="42"/>
      <c r="L15" s="38"/>
    </row>
    <row r="16" spans="1:12" x14ac:dyDescent="0.25">
      <c r="A16" s="22"/>
      <c r="B16" s="43" t="str">
        <f>Daten!$B$2</f>
        <v>Ortruds Badebräu</v>
      </c>
      <c r="C16" s="44"/>
      <c r="D16" s="44"/>
      <c r="E16" s="45"/>
      <c r="F16" s="46" t="s">
        <v>10</v>
      </c>
      <c r="G16" s="47"/>
      <c r="H16" s="54" t="str">
        <f>"Bittere: "&amp;Daten!$B$8 &amp;" IBU"</f>
        <v>Bittere: 40 IBU</v>
      </c>
      <c r="I16" s="55"/>
      <c r="J16" s="56" t="str">
        <f>"Farbe: "&amp;Daten!$B$9 &amp;" EBC"</f>
        <v>Farbe: 21 EBC</v>
      </c>
      <c r="K16" s="57"/>
      <c r="L16" s="38"/>
    </row>
    <row r="17" spans="1:12" ht="15.75" thickBot="1" x14ac:dyDescent="0.3">
      <c r="A17" s="23"/>
      <c r="B17" s="7" t="str">
        <f>"Stammwürze: "&amp;Daten!$B$3&amp;" °P"</f>
        <v>Stammwürze: 13 °P</v>
      </c>
      <c r="C17" s="8"/>
      <c r="D17" s="50" t="str">
        <f>"Alkohol: "&amp;Daten!$B$4&amp;" %"</f>
        <v>Alkohol: 6 %</v>
      </c>
      <c r="E17" s="51"/>
      <c r="F17" s="48"/>
      <c r="G17" s="49"/>
      <c r="H17" s="52" t="str">
        <f>"Gebraut am: "&amp;TEXT(Daten!$B$10,"TT.MM.JJJJ")</f>
        <v>Gebraut am: 20.06.2015</v>
      </c>
      <c r="I17" s="53"/>
      <c r="J17" s="50" t="str">
        <f>"Abgefüllt am: "&amp;TEXT(Daten!$B$11,"TT.MM.JJJJ")</f>
        <v>Abgefüllt am: 04.07.2015</v>
      </c>
      <c r="K17" s="58"/>
      <c r="L17" s="39"/>
    </row>
    <row r="18" spans="1:12" ht="16.5" thickTop="1" thickBot="1" x14ac:dyDescent="0.3"/>
    <row r="19" spans="1:12" ht="15.75" customHeight="1" thickTop="1" x14ac:dyDescent="0.25">
      <c r="A19" s="21"/>
      <c r="B19" s="24" t="str">
        <f>Daten!$B$1</f>
        <v>Pale Ale No. 11</v>
      </c>
      <c r="C19" s="25"/>
      <c r="D19" s="25"/>
      <c r="E19" s="26"/>
      <c r="F19" s="30" t="s">
        <v>12</v>
      </c>
      <c r="G19" s="31"/>
      <c r="H19" s="34" t="str">
        <f>"Malz: "&amp;Daten!$B$5</f>
        <v>Malz: Wiener Malz, Münchener Malz</v>
      </c>
      <c r="I19" s="35"/>
      <c r="J19" s="35"/>
      <c r="K19" s="36"/>
      <c r="L19" s="37"/>
    </row>
    <row r="20" spans="1:12" x14ac:dyDescent="0.25">
      <c r="A20" s="22"/>
      <c r="B20" s="27"/>
      <c r="C20" s="28"/>
      <c r="D20" s="28"/>
      <c r="E20" s="29"/>
      <c r="F20" s="32"/>
      <c r="G20" s="33"/>
      <c r="H20" s="40" t="str">
        <f>"Hopfen: "&amp;Daten!$B$7</f>
        <v>Hopfen: Magnum, Spalter Select</v>
      </c>
      <c r="I20" s="41"/>
      <c r="J20" s="41"/>
      <c r="K20" s="42"/>
      <c r="L20" s="38"/>
    </row>
    <row r="21" spans="1:12" x14ac:dyDescent="0.25">
      <c r="A21" s="22"/>
      <c r="B21" s="27"/>
      <c r="C21" s="28"/>
      <c r="D21" s="28"/>
      <c r="E21" s="29"/>
      <c r="F21" s="32"/>
      <c r="G21" s="33"/>
      <c r="H21" s="40" t="str">
        <f>"Hefe: "&amp;Daten!$B$6</f>
        <v>Hefe: Safale S-04</v>
      </c>
      <c r="I21" s="41"/>
      <c r="J21" s="41"/>
      <c r="K21" s="42"/>
      <c r="L21" s="38"/>
    </row>
    <row r="22" spans="1:12" x14ac:dyDescent="0.25">
      <c r="A22" s="22"/>
      <c r="B22" s="43" t="str">
        <f>Daten!$B$2</f>
        <v>Ortruds Badebräu</v>
      </c>
      <c r="C22" s="44"/>
      <c r="D22" s="44"/>
      <c r="E22" s="45"/>
      <c r="F22" s="46" t="s">
        <v>10</v>
      </c>
      <c r="G22" s="47"/>
      <c r="H22" s="54" t="str">
        <f>"Bittere: "&amp;Daten!$B$8 &amp;" IBU"</f>
        <v>Bittere: 40 IBU</v>
      </c>
      <c r="I22" s="55"/>
      <c r="J22" s="56" t="str">
        <f>"Farbe: "&amp;Daten!$B$9 &amp;" EBC"</f>
        <v>Farbe: 21 EBC</v>
      </c>
      <c r="K22" s="57"/>
      <c r="L22" s="38"/>
    </row>
    <row r="23" spans="1:12" ht="15.75" thickBot="1" x14ac:dyDescent="0.3">
      <c r="A23" s="23"/>
      <c r="B23" s="7" t="str">
        <f>"Stammwürze: "&amp;Daten!$B$3&amp;" °P"</f>
        <v>Stammwürze: 13 °P</v>
      </c>
      <c r="C23" s="8"/>
      <c r="D23" s="50" t="str">
        <f>"Alkohol: "&amp;Daten!$B$4&amp;" %"</f>
        <v>Alkohol: 6 %</v>
      </c>
      <c r="E23" s="51"/>
      <c r="F23" s="48"/>
      <c r="G23" s="49"/>
      <c r="H23" s="52" t="str">
        <f>"Gebraut am: "&amp;TEXT(Daten!$B$10,"TT.MM.JJJJ")</f>
        <v>Gebraut am: 20.06.2015</v>
      </c>
      <c r="I23" s="53"/>
      <c r="J23" s="50" t="str">
        <f>"Abgefüllt am: "&amp;TEXT(Daten!$B$11,"TT.MM.JJJJ")</f>
        <v>Abgefüllt am: 04.07.2015</v>
      </c>
      <c r="K23" s="58"/>
      <c r="L23" s="39"/>
    </row>
    <row r="24" spans="1:12" ht="16.5" thickTop="1" thickBot="1" x14ac:dyDescent="0.3"/>
    <row r="25" spans="1:12" ht="15.75" customHeight="1" thickTop="1" x14ac:dyDescent="0.25">
      <c r="A25" s="21"/>
      <c r="B25" s="24" t="str">
        <f>Daten!$B$1</f>
        <v>Pale Ale No. 11</v>
      </c>
      <c r="C25" s="25"/>
      <c r="D25" s="25"/>
      <c r="E25" s="26"/>
      <c r="F25" s="30" t="s">
        <v>12</v>
      </c>
      <c r="G25" s="31"/>
      <c r="H25" s="34" t="str">
        <f>"Malz: "&amp;Daten!$B$5</f>
        <v>Malz: Wiener Malz, Münchener Malz</v>
      </c>
      <c r="I25" s="35"/>
      <c r="J25" s="35"/>
      <c r="K25" s="36"/>
      <c r="L25" s="37"/>
    </row>
    <row r="26" spans="1:12" x14ac:dyDescent="0.25">
      <c r="A26" s="22"/>
      <c r="B26" s="27"/>
      <c r="C26" s="28"/>
      <c r="D26" s="28"/>
      <c r="E26" s="29"/>
      <c r="F26" s="32"/>
      <c r="G26" s="33"/>
      <c r="H26" s="40" t="str">
        <f>"Hopfen: "&amp;Daten!$B$7</f>
        <v>Hopfen: Magnum, Spalter Select</v>
      </c>
      <c r="I26" s="41"/>
      <c r="J26" s="41"/>
      <c r="K26" s="42"/>
      <c r="L26" s="38"/>
    </row>
    <row r="27" spans="1:12" x14ac:dyDescent="0.25">
      <c r="A27" s="22"/>
      <c r="B27" s="27"/>
      <c r="C27" s="28"/>
      <c r="D27" s="28"/>
      <c r="E27" s="29"/>
      <c r="F27" s="32"/>
      <c r="G27" s="33"/>
      <c r="H27" s="40" t="str">
        <f>"Hefe: "&amp;Daten!$B$6</f>
        <v>Hefe: Safale S-04</v>
      </c>
      <c r="I27" s="41"/>
      <c r="J27" s="41"/>
      <c r="K27" s="42"/>
      <c r="L27" s="38"/>
    </row>
    <row r="28" spans="1:12" x14ac:dyDescent="0.25">
      <c r="A28" s="22"/>
      <c r="B28" s="43" t="str">
        <f>Daten!$B$2</f>
        <v>Ortruds Badebräu</v>
      </c>
      <c r="C28" s="44"/>
      <c r="D28" s="44"/>
      <c r="E28" s="45"/>
      <c r="F28" s="46" t="s">
        <v>10</v>
      </c>
      <c r="G28" s="47"/>
      <c r="H28" s="54" t="str">
        <f>"Bittere: "&amp;Daten!$B$8 &amp;" IBU"</f>
        <v>Bittere: 40 IBU</v>
      </c>
      <c r="I28" s="55"/>
      <c r="J28" s="56" t="str">
        <f>"Farbe: "&amp;Daten!$B$9 &amp;" EBC"</f>
        <v>Farbe: 21 EBC</v>
      </c>
      <c r="K28" s="57"/>
      <c r="L28" s="38"/>
    </row>
    <row r="29" spans="1:12" ht="15.75" thickBot="1" x14ac:dyDescent="0.3">
      <c r="A29" s="23"/>
      <c r="B29" s="7" t="str">
        <f>"Stammwürze: "&amp;Daten!$B$3&amp;" °P"</f>
        <v>Stammwürze: 13 °P</v>
      </c>
      <c r="C29" s="8"/>
      <c r="D29" s="50" t="str">
        <f>"Alkohol: "&amp;Daten!$B$4&amp;" %"</f>
        <v>Alkohol: 6 %</v>
      </c>
      <c r="E29" s="51"/>
      <c r="F29" s="48"/>
      <c r="G29" s="49"/>
      <c r="H29" s="52" t="str">
        <f>"Gebraut am: "&amp;TEXT(Daten!$B$10,"TT.MM.JJJJ")</f>
        <v>Gebraut am: 20.06.2015</v>
      </c>
      <c r="I29" s="53"/>
      <c r="J29" s="50" t="str">
        <f>"Abgefüllt am: "&amp;TEXT(Daten!$B$11,"TT.MM.JJJJ")</f>
        <v>Abgefüllt am: 04.07.2015</v>
      </c>
      <c r="K29" s="58"/>
      <c r="L29" s="39"/>
    </row>
    <row r="30" spans="1:12" ht="16.5" thickTop="1" thickBot="1" x14ac:dyDescent="0.3"/>
    <row r="31" spans="1:12" ht="15.75" customHeight="1" thickTop="1" x14ac:dyDescent="0.25">
      <c r="A31" s="21"/>
      <c r="B31" s="24" t="str">
        <f>Daten!$B$1</f>
        <v>Pale Ale No. 11</v>
      </c>
      <c r="C31" s="25"/>
      <c r="D31" s="25"/>
      <c r="E31" s="26"/>
      <c r="F31" s="30" t="s">
        <v>12</v>
      </c>
      <c r="G31" s="31"/>
      <c r="H31" s="34" t="str">
        <f>"Malz: "&amp;Daten!$B$5</f>
        <v>Malz: Wiener Malz, Münchener Malz</v>
      </c>
      <c r="I31" s="35"/>
      <c r="J31" s="35"/>
      <c r="K31" s="36"/>
      <c r="L31" s="37"/>
    </row>
    <row r="32" spans="1:12" x14ac:dyDescent="0.25">
      <c r="A32" s="22"/>
      <c r="B32" s="27"/>
      <c r="C32" s="28"/>
      <c r="D32" s="28"/>
      <c r="E32" s="29"/>
      <c r="F32" s="32"/>
      <c r="G32" s="33"/>
      <c r="H32" s="40" t="str">
        <f>"Hopfen: "&amp;Daten!$B$7</f>
        <v>Hopfen: Magnum, Spalter Select</v>
      </c>
      <c r="I32" s="41"/>
      <c r="J32" s="41"/>
      <c r="K32" s="42"/>
      <c r="L32" s="38"/>
    </row>
    <row r="33" spans="1:12" x14ac:dyDescent="0.25">
      <c r="A33" s="22"/>
      <c r="B33" s="27"/>
      <c r="C33" s="28"/>
      <c r="D33" s="28"/>
      <c r="E33" s="29"/>
      <c r="F33" s="32"/>
      <c r="G33" s="33"/>
      <c r="H33" s="40" t="str">
        <f>"Hefe: "&amp;Daten!$B$6</f>
        <v>Hefe: Safale S-04</v>
      </c>
      <c r="I33" s="41"/>
      <c r="J33" s="41"/>
      <c r="K33" s="42"/>
      <c r="L33" s="38"/>
    </row>
    <row r="34" spans="1:12" x14ac:dyDescent="0.25">
      <c r="A34" s="22"/>
      <c r="B34" s="43" t="str">
        <f>Daten!$B$2</f>
        <v>Ortruds Badebräu</v>
      </c>
      <c r="C34" s="44"/>
      <c r="D34" s="44"/>
      <c r="E34" s="45"/>
      <c r="F34" s="46" t="s">
        <v>10</v>
      </c>
      <c r="G34" s="47"/>
      <c r="H34" s="54" t="str">
        <f>"Bittere: "&amp;Daten!$B$8 &amp;" IBU"</f>
        <v>Bittere: 40 IBU</v>
      </c>
      <c r="I34" s="55"/>
      <c r="J34" s="56" t="str">
        <f>"Farbe: "&amp;Daten!$B$9 &amp;" EBC"</f>
        <v>Farbe: 21 EBC</v>
      </c>
      <c r="K34" s="57"/>
      <c r="L34" s="38"/>
    </row>
    <row r="35" spans="1:12" ht="15.75" thickBot="1" x14ac:dyDescent="0.3">
      <c r="A35" s="23"/>
      <c r="B35" s="7" t="str">
        <f>"Stammwürze: "&amp;Daten!$B$3&amp;" °P"</f>
        <v>Stammwürze: 13 °P</v>
      </c>
      <c r="C35" s="8"/>
      <c r="D35" s="50" t="str">
        <f>"Alkohol: "&amp;Daten!$B$4&amp;" %"</f>
        <v>Alkohol: 6 %</v>
      </c>
      <c r="E35" s="51"/>
      <c r="F35" s="48"/>
      <c r="G35" s="49"/>
      <c r="H35" s="52" t="str">
        <f>"Gebraut am: "&amp;TEXT(Daten!$B$10,"TT.MM.JJJJ")</f>
        <v>Gebraut am: 20.06.2015</v>
      </c>
      <c r="I35" s="53"/>
      <c r="J35" s="50" t="str">
        <f>"Abgefüllt am: "&amp;TEXT(Daten!$B$11,"TT.MM.JJJJ")</f>
        <v>Abgefüllt am: 04.07.2015</v>
      </c>
      <c r="K35" s="58"/>
      <c r="L35" s="39"/>
    </row>
    <row r="36" spans="1:12" ht="16.5" thickTop="1" thickBot="1" x14ac:dyDescent="0.3"/>
    <row r="37" spans="1:12" ht="15.75" customHeight="1" thickTop="1" x14ac:dyDescent="0.25">
      <c r="A37" s="21"/>
      <c r="B37" s="24" t="str">
        <f>Daten!$B$1</f>
        <v>Pale Ale No. 11</v>
      </c>
      <c r="C37" s="25"/>
      <c r="D37" s="25"/>
      <c r="E37" s="26"/>
      <c r="F37" s="30" t="s">
        <v>12</v>
      </c>
      <c r="G37" s="31"/>
      <c r="H37" s="34" t="str">
        <f>"Malz: "&amp;Daten!$B$5</f>
        <v>Malz: Wiener Malz, Münchener Malz</v>
      </c>
      <c r="I37" s="35"/>
      <c r="J37" s="35"/>
      <c r="K37" s="36"/>
      <c r="L37" s="37"/>
    </row>
    <row r="38" spans="1:12" x14ac:dyDescent="0.25">
      <c r="A38" s="22"/>
      <c r="B38" s="27"/>
      <c r="C38" s="28"/>
      <c r="D38" s="28"/>
      <c r="E38" s="29"/>
      <c r="F38" s="32"/>
      <c r="G38" s="33"/>
      <c r="H38" s="40" t="str">
        <f>"Hopfen: "&amp;Daten!$B$7</f>
        <v>Hopfen: Magnum, Spalter Select</v>
      </c>
      <c r="I38" s="41"/>
      <c r="J38" s="41"/>
      <c r="K38" s="42"/>
      <c r="L38" s="38"/>
    </row>
    <row r="39" spans="1:12" x14ac:dyDescent="0.25">
      <c r="A39" s="22"/>
      <c r="B39" s="27"/>
      <c r="C39" s="28"/>
      <c r="D39" s="28"/>
      <c r="E39" s="29"/>
      <c r="F39" s="32"/>
      <c r="G39" s="33"/>
      <c r="H39" s="40" t="str">
        <f>"Hefe: "&amp;Daten!$B$6</f>
        <v>Hefe: Safale S-04</v>
      </c>
      <c r="I39" s="41"/>
      <c r="J39" s="41"/>
      <c r="K39" s="42"/>
      <c r="L39" s="38"/>
    </row>
    <row r="40" spans="1:12" x14ac:dyDescent="0.25">
      <c r="A40" s="22"/>
      <c r="B40" s="43" t="str">
        <f>Daten!$B$2</f>
        <v>Ortruds Badebräu</v>
      </c>
      <c r="C40" s="44"/>
      <c r="D40" s="44"/>
      <c r="E40" s="45"/>
      <c r="F40" s="46" t="s">
        <v>10</v>
      </c>
      <c r="G40" s="47"/>
      <c r="H40" s="54" t="str">
        <f>"Bittere: "&amp;Daten!$B$8 &amp;" IBU"</f>
        <v>Bittere: 40 IBU</v>
      </c>
      <c r="I40" s="55"/>
      <c r="J40" s="56" t="str">
        <f>"Farbe: "&amp;Daten!$B$9 &amp;" EBC"</f>
        <v>Farbe: 21 EBC</v>
      </c>
      <c r="K40" s="57"/>
      <c r="L40" s="38"/>
    </row>
    <row r="41" spans="1:12" ht="15.75" thickBot="1" x14ac:dyDescent="0.3">
      <c r="A41" s="23"/>
      <c r="B41" s="7" t="str">
        <f>"Stammwürze: "&amp;Daten!$B$3&amp;" °P"</f>
        <v>Stammwürze: 13 °P</v>
      </c>
      <c r="C41" s="8"/>
      <c r="D41" s="50" t="str">
        <f>"Alkohol: "&amp;Daten!$B$4&amp;" %"</f>
        <v>Alkohol: 6 %</v>
      </c>
      <c r="E41" s="51"/>
      <c r="F41" s="48"/>
      <c r="G41" s="49"/>
      <c r="H41" s="52" t="str">
        <f>"Gebraut am: "&amp;TEXT(Daten!$B$10,"TT.MM.JJJJ")</f>
        <v>Gebraut am: 20.06.2015</v>
      </c>
      <c r="I41" s="53"/>
      <c r="J41" s="50" t="str">
        <f>"Abgefüllt am: "&amp;TEXT(Daten!$B$11,"TT.MM.JJJJ")</f>
        <v>Abgefüllt am: 04.07.2015</v>
      </c>
      <c r="K41" s="58"/>
      <c r="L41" s="39"/>
    </row>
    <row r="42" spans="1:12" ht="16.5" thickTop="1" thickBot="1" x14ac:dyDescent="0.3"/>
    <row r="43" spans="1:12" ht="15.75" customHeight="1" thickTop="1" x14ac:dyDescent="0.25">
      <c r="A43" s="21"/>
      <c r="B43" s="24" t="str">
        <f>Daten!$B$1</f>
        <v>Pale Ale No. 11</v>
      </c>
      <c r="C43" s="25"/>
      <c r="D43" s="25"/>
      <c r="E43" s="26"/>
      <c r="F43" s="30" t="s">
        <v>12</v>
      </c>
      <c r="G43" s="31"/>
      <c r="H43" s="34" t="str">
        <f>"Malz: "&amp;Daten!$B$5</f>
        <v>Malz: Wiener Malz, Münchener Malz</v>
      </c>
      <c r="I43" s="35"/>
      <c r="J43" s="35"/>
      <c r="K43" s="36"/>
      <c r="L43" s="37"/>
    </row>
    <row r="44" spans="1:12" x14ac:dyDescent="0.25">
      <c r="A44" s="22"/>
      <c r="B44" s="27"/>
      <c r="C44" s="28"/>
      <c r="D44" s="28"/>
      <c r="E44" s="29"/>
      <c r="F44" s="32"/>
      <c r="G44" s="33"/>
      <c r="H44" s="40" t="str">
        <f>"Hopfen: "&amp;Daten!$B$7</f>
        <v>Hopfen: Magnum, Spalter Select</v>
      </c>
      <c r="I44" s="41"/>
      <c r="J44" s="41"/>
      <c r="K44" s="42"/>
      <c r="L44" s="38"/>
    </row>
    <row r="45" spans="1:12" x14ac:dyDescent="0.25">
      <c r="A45" s="22"/>
      <c r="B45" s="27"/>
      <c r="C45" s="28"/>
      <c r="D45" s="28"/>
      <c r="E45" s="29"/>
      <c r="F45" s="32"/>
      <c r="G45" s="33"/>
      <c r="H45" s="40" t="str">
        <f>"Hefe: "&amp;Daten!$B$6</f>
        <v>Hefe: Safale S-04</v>
      </c>
      <c r="I45" s="41"/>
      <c r="J45" s="41"/>
      <c r="K45" s="42"/>
      <c r="L45" s="38"/>
    </row>
    <row r="46" spans="1:12" x14ac:dyDescent="0.25">
      <c r="A46" s="22"/>
      <c r="B46" s="43" t="str">
        <f>Daten!$B$2</f>
        <v>Ortruds Badebräu</v>
      </c>
      <c r="C46" s="44"/>
      <c r="D46" s="44"/>
      <c r="E46" s="45"/>
      <c r="F46" s="46" t="s">
        <v>10</v>
      </c>
      <c r="G46" s="47"/>
      <c r="H46" s="54" t="str">
        <f>"Bittere: "&amp;Daten!$B$8 &amp;" IBU"</f>
        <v>Bittere: 40 IBU</v>
      </c>
      <c r="I46" s="55"/>
      <c r="J46" s="56" t="str">
        <f>"Farbe: "&amp;Daten!$B$9 &amp;" EBC"</f>
        <v>Farbe: 21 EBC</v>
      </c>
      <c r="K46" s="57"/>
      <c r="L46" s="38"/>
    </row>
    <row r="47" spans="1:12" ht="15.75" thickBot="1" x14ac:dyDescent="0.3">
      <c r="A47" s="23"/>
      <c r="B47" s="7" t="str">
        <f>"Stammwürze: "&amp;Daten!$B$3&amp;" °P"</f>
        <v>Stammwürze: 13 °P</v>
      </c>
      <c r="C47" s="8"/>
      <c r="D47" s="50" t="str">
        <f>"Alkohol: "&amp;Daten!$B$4&amp;" %"</f>
        <v>Alkohol: 6 %</v>
      </c>
      <c r="E47" s="51"/>
      <c r="F47" s="48"/>
      <c r="G47" s="49"/>
      <c r="H47" s="52" t="str">
        <f>"Gebraut am: "&amp;TEXT(Daten!$B$10,"TT.MM.JJJJ")</f>
        <v>Gebraut am: 20.06.2015</v>
      </c>
      <c r="I47" s="53"/>
      <c r="J47" s="50" t="str">
        <f>"Abgefüllt am: "&amp;TEXT(Daten!$B$11,"TT.MM.JJJJ")</f>
        <v>Abgefüllt am: 04.07.2015</v>
      </c>
      <c r="K47" s="58"/>
      <c r="L47" s="39"/>
    </row>
    <row r="48" spans="1:12" ht="16.5" thickTop="1" thickBot="1" x14ac:dyDescent="0.3"/>
    <row r="49" spans="1:12" ht="15.75" customHeight="1" thickTop="1" x14ac:dyDescent="0.25">
      <c r="A49" s="21"/>
      <c r="B49" s="24" t="str">
        <f>Daten!$B$1</f>
        <v>Pale Ale No. 11</v>
      </c>
      <c r="C49" s="25"/>
      <c r="D49" s="25"/>
      <c r="E49" s="26"/>
      <c r="F49" s="30" t="s">
        <v>12</v>
      </c>
      <c r="G49" s="31"/>
      <c r="H49" s="34" t="str">
        <f>"Malz: "&amp;Daten!$B$5</f>
        <v>Malz: Wiener Malz, Münchener Malz</v>
      </c>
      <c r="I49" s="35"/>
      <c r="J49" s="35"/>
      <c r="K49" s="36"/>
      <c r="L49" s="37"/>
    </row>
    <row r="50" spans="1:12" x14ac:dyDescent="0.25">
      <c r="A50" s="22"/>
      <c r="B50" s="27"/>
      <c r="C50" s="28"/>
      <c r="D50" s="28"/>
      <c r="E50" s="29"/>
      <c r="F50" s="32"/>
      <c r="G50" s="33"/>
      <c r="H50" s="40" t="str">
        <f>"Hopfen: "&amp;Daten!$B$7</f>
        <v>Hopfen: Magnum, Spalter Select</v>
      </c>
      <c r="I50" s="41"/>
      <c r="J50" s="41"/>
      <c r="K50" s="42"/>
      <c r="L50" s="38"/>
    </row>
    <row r="51" spans="1:12" x14ac:dyDescent="0.25">
      <c r="A51" s="22"/>
      <c r="B51" s="27"/>
      <c r="C51" s="28"/>
      <c r="D51" s="28"/>
      <c r="E51" s="29"/>
      <c r="F51" s="32"/>
      <c r="G51" s="33"/>
      <c r="H51" s="40" t="str">
        <f>"Hefe: "&amp;Daten!$B$6</f>
        <v>Hefe: Safale S-04</v>
      </c>
      <c r="I51" s="41"/>
      <c r="J51" s="41"/>
      <c r="K51" s="42"/>
      <c r="L51" s="38"/>
    </row>
    <row r="52" spans="1:12" x14ac:dyDescent="0.25">
      <c r="A52" s="22"/>
      <c r="B52" s="43" t="str">
        <f>Daten!$B$2</f>
        <v>Ortruds Badebräu</v>
      </c>
      <c r="C52" s="44"/>
      <c r="D52" s="44"/>
      <c r="E52" s="45"/>
      <c r="F52" s="46" t="s">
        <v>10</v>
      </c>
      <c r="G52" s="47"/>
      <c r="H52" s="54" t="str">
        <f>"Bittere: "&amp;Daten!$B$8 &amp;" IBU"</f>
        <v>Bittere: 40 IBU</v>
      </c>
      <c r="I52" s="55"/>
      <c r="J52" s="56" t="str">
        <f>"Farbe: "&amp;Daten!$B$9 &amp;" EBC"</f>
        <v>Farbe: 21 EBC</v>
      </c>
      <c r="K52" s="57"/>
      <c r="L52" s="38"/>
    </row>
    <row r="53" spans="1:12" ht="15.75" thickBot="1" x14ac:dyDescent="0.3">
      <c r="A53" s="23"/>
      <c r="B53" s="7" t="str">
        <f>"Stammwürze: "&amp;Daten!$B$3&amp;" °P"</f>
        <v>Stammwürze: 13 °P</v>
      </c>
      <c r="C53" s="8"/>
      <c r="D53" s="50" t="str">
        <f>"Alkohol: "&amp;Daten!$B$4&amp;" %"</f>
        <v>Alkohol: 6 %</v>
      </c>
      <c r="E53" s="51"/>
      <c r="F53" s="48"/>
      <c r="G53" s="49"/>
      <c r="H53" s="52" t="str">
        <f>"Gebraut am: "&amp;TEXT(Daten!$B$10,"TT.MM.JJJJ")</f>
        <v>Gebraut am: 20.06.2015</v>
      </c>
      <c r="I53" s="53"/>
      <c r="J53" s="50" t="str">
        <f>"Abgefüllt am: "&amp;TEXT(Daten!$B$11,"TT.MM.JJJJ")</f>
        <v>Abgefüllt am: 04.07.2015</v>
      </c>
      <c r="K53" s="58"/>
      <c r="L53" s="39"/>
    </row>
    <row r="54" spans="1:12" ht="16.5" thickTop="1" thickBot="1" x14ac:dyDescent="0.3"/>
    <row r="55" spans="1:12" ht="15.75" customHeight="1" thickTop="1" x14ac:dyDescent="0.25">
      <c r="A55" s="21"/>
      <c r="B55" s="24" t="str">
        <f>Daten!$B$1</f>
        <v>Pale Ale No. 11</v>
      </c>
      <c r="C55" s="25"/>
      <c r="D55" s="25"/>
      <c r="E55" s="26"/>
      <c r="F55" s="30" t="s">
        <v>12</v>
      </c>
      <c r="G55" s="31"/>
      <c r="H55" s="34" t="str">
        <f>"Malz: "&amp;Daten!$B$5</f>
        <v>Malz: Wiener Malz, Münchener Malz</v>
      </c>
      <c r="I55" s="35"/>
      <c r="J55" s="35"/>
      <c r="K55" s="36"/>
      <c r="L55" s="37"/>
    </row>
    <row r="56" spans="1:12" x14ac:dyDescent="0.25">
      <c r="A56" s="22"/>
      <c r="B56" s="27"/>
      <c r="C56" s="28"/>
      <c r="D56" s="28"/>
      <c r="E56" s="29"/>
      <c r="F56" s="32"/>
      <c r="G56" s="33"/>
      <c r="H56" s="40" t="str">
        <f>"Hopfen: "&amp;Daten!$B$7</f>
        <v>Hopfen: Magnum, Spalter Select</v>
      </c>
      <c r="I56" s="41"/>
      <c r="J56" s="41"/>
      <c r="K56" s="42"/>
      <c r="L56" s="38"/>
    </row>
    <row r="57" spans="1:12" x14ac:dyDescent="0.25">
      <c r="A57" s="22"/>
      <c r="B57" s="27"/>
      <c r="C57" s="28"/>
      <c r="D57" s="28"/>
      <c r="E57" s="29"/>
      <c r="F57" s="32"/>
      <c r="G57" s="33"/>
      <c r="H57" s="40" t="str">
        <f>"Hefe: "&amp;Daten!$B$6</f>
        <v>Hefe: Safale S-04</v>
      </c>
      <c r="I57" s="41"/>
      <c r="J57" s="41"/>
      <c r="K57" s="42"/>
      <c r="L57" s="38"/>
    </row>
    <row r="58" spans="1:12" x14ac:dyDescent="0.25">
      <c r="A58" s="22"/>
      <c r="B58" s="43" t="str">
        <f>Daten!$B$2</f>
        <v>Ortruds Badebräu</v>
      </c>
      <c r="C58" s="44"/>
      <c r="D58" s="44"/>
      <c r="E58" s="45"/>
      <c r="F58" s="46" t="s">
        <v>10</v>
      </c>
      <c r="G58" s="47"/>
      <c r="H58" s="54" t="str">
        <f>"Bittere: "&amp;Daten!$B$8 &amp;" IBU"</f>
        <v>Bittere: 40 IBU</v>
      </c>
      <c r="I58" s="55"/>
      <c r="J58" s="56" t="str">
        <f>"Farbe: "&amp;Daten!$B$9 &amp;" EBC"</f>
        <v>Farbe: 21 EBC</v>
      </c>
      <c r="K58" s="57"/>
      <c r="L58" s="38"/>
    </row>
    <row r="59" spans="1:12" ht="15.75" thickBot="1" x14ac:dyDescent="0.3">
      <c r="A59" s="23"/>
      <c r="B59" s="7" t="str">
        <f>"Stammwürze: "&amp;Daten!$B$3&amp;" °P"</f>
        <v>Stammwürze: 13 °P</v>
      </c>
      <c r="C59" s="8"/>
      <c r="D59" s="50" t="str">
        <f>"Alkohol: "&amp;Daten!$B$4&amp;" %"</f>
        <v>Alkohol: 6 %</v>
      </c>
      <c r="E59" s="51"/>
      <c r="F59" s="48"/>
      <c r="G59" s="49"/>
      <c r="H59" s="52" t="str">
        <f>"Gebraut am: "&amp;TEXT(Daten!$B$10,"TT.MM.JJJJ")</f>
        <v>Gebraut am: 20.06.2015</v>
      </c>
      <c r="I59" s="53"/>
      <c r="J59" s="50" t="str">
        <f>"Abgefüllt am: "&amp;TEXT(Daten!$B$11,"TT.MM.JJJJ")</f>
        <v>Abgefüllt am: 04.07.2015</v>
      </c>
      <c r="K59" s="58"/>
      <c r="L59" s="39"/>
    </row>
    <row r="60" spans="1:12" ht="16.5" thickTop="1" thickBot="1" x14ac:dyDescent="0.3"/>
    <row r="61" spans="1:12" ht="15.75" customHeight="1" thickTop="1" x14ac:dyDescent="0.25">
      <c r="A61" s="21"/>
      <c r="B61" s="24" t="str">
        <f>Daten!$B$1</f>
        <v>Pale Ale No. 11</v>
      </c>
      <c r="C61" s="25"/>
      <c r="D61" s="25"/>
      <c r="E61" s="26"/>
      <c r="F61" s="30" t="s">
        <v>12</v>
      </c>
      <c r="G61" s="31"/>
      <c r="H61" s="34" t="str">
        <f>"Malz: "&amp;Daten!$B$5</f>
        <v>Malz: Wiener Malz, Münchener Malz</v>
      </c>
      <c r="I61" s="35"/>
      <c r="J61" s="35"/>
      <c r="K61" s="36"/>
      <c r="L61" s="37"/>
    </row>
    <row r="62" spans="1:12" x14ac:dyDescent="0.25">
      <c r="A62" s="22"/>
      <c r="B62" s="27"/>
      <c r="C62" s="28"/>
      <c r="D62" s="28"/>
      <c r="E62" s="29"/>
      <c r="F62" s="32"/>
      <c r="G62" s="33"/>
      <c r="H62" s="40" t="str">
        <f>"Hopfen: "&amp;Daten!$B$7</f>
        <v>Hopfen: Magnum, Spalter Select</v>
      </c>
      <c r="I62" s="41"/>
      <c r="J62" s="41"/>
      <c r="K62" s="42"/>
      <c r="L62" s="38"/>
    </row>
    <row r="63" spans="1:12" x14ac:dyDescent="0.25">
      <c r="A63" s="22"/>
      <c r="B63" s="27"/>
      <c r="C63" s="28"/>
      <c r="D63" s="28"/>
      <c r="E63" s="29"/>
      <c r="F63" s="32"/>
      <c r="G63" s="33"/>
      <c r="H63" s="40" t="str">
        <f>"Hefe: "&amp;Daten!$B$6</f>
        <v>Hefe: Safale S-04</v>
      </c>
      <c r="I63" s="41"/>
      <c r="J63" s="41"/>
      <c r="K63" s="42"/>
      <c r="L63" s="38"/>
    </row>
    <row r="64" spans="1:12" x14ac:dyDescent="0.25">
      <c r="A64" s="22"/>
      <c r="B64" s="43" t="str">
        <f>Daten!$B$2</f>
        <v>Ortruds Badebräu</v>
      </c>
      <c r="C64" s="44"/>
      <c r="D64" s="44"/>
      <c r="E64" s="45"/>
      <c r="F64" s="46" t="s">
        <v>10</v>
      </c>
      <c r="G64" s="47"/>
      <c r="H64" s="54" t="str">
        <f>"Bittere: "&amp;Daten!$B$8 &amp;" IBU"</f>
        <v>Bittere: 40 IBU</v>
      </c>
      <c r="I64" s="55"/>
      <c r="J64" s="56" t="str">
        <f>"Farbe: "&amp;Daten!$B$9 &amp;" EBC"</f>
        <v>Farbe: 21 EBC</v>
      </c>
      <c r="K64" s="57"/>
      <c r="L64" s="38"/>
    </row>
    <row r="65" spans="1:12" ht="15.75" thickBot="1" x14ac:dyDescent="0.3">
      <c r="A65" s="23"/>
      <c r="B65" s="7" t="str">
        <f>"Stammwürze: "&amp;Daten!$B$3&amp;" °P"</f>
        <v>Stammwürze: 13 °P</v>
      </c>
      <c r="C65" s="8"/>
      <c r="D65" s="50" t="str">
        <f>"Alkohol: "&amp;Daten!$B$4&amp;" %"</f>
        <v>Alkohol: 6 %</v>
      </c>
      <c r="E65" s="51"/>
      <c r="F65" s="48"/>
      <c r="G65" s="49"/>
      <c r="H65" s="52" t="str">
        <f>"Gebraut am: "&amp;TEXT(Daten!$B$10,"TT.MM.JJJJ")</f>
        <v>Gebraut am: 20.06.2015</v>
      </c>
      <c r="I65" s="53"/>
      <c r="J65" s="50" t="str">
        <f>"Abgefüllt am: "&amp;TEXT(Daten!$B$11,"TT.MM.JJJJ")</f>
        <v>Abgefüllt am: 04.07.2015</v>
      </c>
      <c r="K65" s="58"/>
      <c r="L65" s="39"/>
    </row>
    <row r="66" spans="1:12" ht="16.5" thickTop="1" thickBot="1" x14ac:dyDescent="0.3"/>
    <row r="67" spans="1:12" ht="15.75" customHeight="1" thickTop="1" x14ac:dyDescent="0.25">
      <c r="A67" s="21"/>
      <c r="B67" s="24" t="str">
        <f>Daten!$B$1</f>
        <v>Pale Ale No. 11</v>
      </c>
      <c r="C67" s="25"/>
      <c r="D67" s="25"/>
      <c r="E67" s="26"/>
      <c r="F67" s="30" t="s">
        <v>12</v>
      </c>
      <c r="G67" s="31"/>
      <c r="H67" s="34" t="str">
        <f>"Malz: "&amp;Daten!$B$5</f>
        <v>Malz: Wiener Malz, Münchener Malz</v>
      </c>
      <c r="I67" s="35"/>
      <c r="J67" s="35"/>
      <c r="K67" s="36"/>
      <c r="L67" s="37"/>
    </row>
    <row r="68" spans="1:12" x14ac:dyDescent="0.25">
      <c r="A68" s="22"/>
      <c r="B68" s="27"/>
      <c r="C68" s="28"/>
      <c r="D68" s="28"/>
      <c r="E68" s="29"/>
      <c r="F68" s="32"/>
      <c r="G68" s="33"/>
      <c r="H68" s="40" t="str">
        <f>"Hopfen: "&amp;Daten!$B$7</f>
        <v>Hopfen: Magnum, Spalter Select</v>
      </c>
      <c r="I68" s="41"/>
      <c r="J68" s="41"/>
      <c r="K68" s="42"/>
      <c r="L68" s="38"/>
    </row>
    <row r="69" spans="1:12" x14ac:dyDescent="0.25">
      <c r="A69" s="22"/>
      <c r="B69" s="27"/>
      <c r="C69" s="28"/>
      <c r="D69" s="28"/>
      <c r="E69" s="29"/>
      <c r="F69" s="32"/>
      <c r="G69" s="33"/>
      <c r="H69" s="40" t="str">
        <f>"Hefe: "&amp;Daten!$B$6</f>
        <v>Hefe: Safale S-04</v>
      </c>
      <c r="I69" s="41"/>
      <c r="J69" s="41"/>
      <c r="K69" s="42"/>
      <c r="L69" s="38"/>
    </row>
    <row r="70" spans="1:12" x14ac:dyDescent="0.25">
      <c r="A70" s="22"/>
      <c r="B70" s="43" t="str">
        <f>Daten!$B$2</f>
        <v>Ortruds Badebräu</v>
      </c>
      <c r="C70" s="44"/>
      <c r="D70" s="44"/>
      <c r="E70" s="45"/>
      <c r="F70" s="46" t="s">
        <v>10</v>
      </c>
      <c r="G70" s="47"/>
      <c r="H70" s="54" t="str">
        <f>"Bittere: "&amp;Daten!$B$8 &amp;" IBU"</f>
        <v>Bittere: 40 IBU</v>
      </c>
      <c r="I70" s="55"/>
      <c r="J70" s="56" t="str">
        <f>"Farbe: "&amp;Daten!$B$9 &amp;" EBC"</f>
        <v>Farbe: 21 EBC</v>
      </c>
      <c r="K70" s="57"/>
      <c r="L70" s="38"/>
    </row>
    <row r="71" spans="1:12" ht="15.75" thickBot="1" x14ac:dyDescent="0.3">
      <c r="A71" s="23"/>
      <c r="B71" s="7" t="str">
        <f>"Stammwürze: "&amp;Daten!$B$3&amp;" °P"</f>
        <v>Stammwürze: 13 °P</v>
      </c>
      <c r="C71" s="8"/>
      <c r="D71" s="50" t="str">
        <f>"Alkohol: "&amp;Daten!$B$4&amp;" %"</f>
        <v>Alkohol: 6 %</v>
      </c>
      <c r="E71" s="51"/>
      <c r="F71" s="48"/>
      <c r="G71" s="49"/>
      <c r="H71" s="52" t="str">
        <f>"Gebraut am: "&amp;TEXT(Daten!$B$10,"TT.MM.JJJJ")</f>
        <v>Gebraut am: 20.06.2015</v>
      </c>
      <c r="I71" s="53"/>
      <c r="J71" s="50" t="str">
        <f>"Abgefüllt am: "&amp;TEXT(Daten!$B$11,"TT.MM.JJJJ")</f>
        <v>Abgefüllt am: 04.07.2015</v>
      </c>
      <c r="K71" s="58"/>
      <c r="L71" s="39"/>
    </row>
    <row r="72" spans="1:12" ht="16.5" thickTop="1" thickBot="1" x14ac:dyDescent="0.3"/>
    <row r="73" spans="1:12" ht="15.75" customHeight="1" thickTop="1" x14ac:dyDescent="0.25">
      <c r="A73" s="21"/>
      <c r="B73" s="24" t="str">
        <f>Daten!$B$1</f>
        <v>Pale Ale No. 11</v>
      </c>
      <c r="C73" s="25"/>
      <c r="D73" s="25"/>
      <c r="E73" s="26"/>
      <c r="F73" s="30" t="s">
        <v>12</v>
      </c>
      <c r="G73" s="31"/>
      <c r="H73" s="34" t="str">
        <f>"Malz: "&amp;Daten!$B$5</f>
        <v>Malz: Wiener Malz, Münchener Malz</v>
      </c>
      <c r="I73" s="35"/>
      <c r="J73" s="35"/>
      <c r="K73" s="36"/>
      <c r="L73" s="37"/>
    </row>
    <row r="74" spans="1:12" x14ac:dyDescent="0.25">
      <c r="A74" s="22"/>
      <c r="B74" s="27"/>
      <c r="C74" s="28"/>
      <c r="D74" s="28"/>
      <c r="E74" s="29"/>
      <c r="F74" s="32"/>
      <c r="G74" s="33"/>
      <c r="H74" s="40" t="str">
        <f>"Hopfen: "&amp;Daten!$B$7</f>
        <v>Hopfen: Magnum, Spalter Select</v>
      </c>
      <c r="I74" s="41"/>
      <c r="J74" s="41"/>
      <c r="K74" s="42"/>
      <c r="L74" s="38"/>
    </row>
    <row r="75" spans="1:12" x14ac:dyDescent="0.25">
      <c r="A75" s="22"/>
      <c r="B75" s="27"/>
      <c r="C75" s="28"/>
      <c r="D75" s="28"/>
      <c r="E75" s="29"/>
      <c r="F75" s="32"/>
      <c r="G75" s="33"/>
      <c r="H75" s="40" t="str">
        <f>"Hefe: "&amp;Daten!$B$6</f>
        <v>Hefe: Safale S-04</v>
      </c>
      <c r="I75" s="41"/>
      <c r="J75" s="41"/>
      <c r="K75" s="42"/>
      <c r="L75" s="38"/>
    </row>
    <row r="76" spans="1:12" x14ac:dyDescent="0.25">
      <c r="A76" s="22"/>
      <c r="B76" s="43" t="str">
        <f>Daten!$B$2</f>
        <v>Ortruds Badebräu</v>
      </c>
      <c r="C76" s="44"/>
      <c r="D76" s="44"/>
      <c r="E76" s="45"/>
      <c r="F76" s="46" t="s">
        <v>10</v>
      </c>
      <c r="G76" s="47"/>
      <c r="H76" s="54" t="str">
        <f>"Bittere: "&amp;Daten!$B$8 &amp;" IBU"</f>
        <v>Bittere: 40 IBU</v>
      </c>
      <c r="I76" s="55"/>
      <c r="J76" s="56" t="str">
        <f>"Farbe: "&amp;Daten!$B$9 &amp;" EBC"</f>
        <v>Farbe: 21 EBC</v>
      </c>
      <c r="K76" s="57"/>
      <c r="L76" s="38"/>
    </row>
    <row r="77" spans="1:12" ht="15.75" thickBot="1" x14ac:dyDescent="0.3">
      <c r="A77" s="23"/>
      <c r="B77" s="7" t="str">
        <f>"Stammwürze: "&amp;Daten!$B$3&amp;" °P"</f>
        <v>Stammwürze: 13 °P</v>
      </c>
      <c r="C77" s="8"/>
      <c r="D77" s="50" t="str">
        <f>"Alkohol: "&amp;Daten!$B$4&amp;" %"</f>
        <v>Alkohol: 6 %</v>
      </c>
      <c r="E77" s="51"/>
      <c r="F77" s="48"/>
      <c r="G77" s="49"/>
      <c r="H77" s="52" t="str">
        <f>"Gebraut am: "&amp;TEXT(Daten!$B$10,"TT.MM.JJJJ")</f>
        <v>Gebraut am: 20.06.2015</v>
      </c>
      <c r="I77" s="53"/>
      <c r="J77" s="50" t="str">
        <f>"Abgefüllt am: "&amp;TEXT(Daten!$B$11,"TT.MM.JJJJ")</f>
        <v>Abgefüllt am: 04.07.2015</v>
      </c>
      <c r="K77" s="58"/>
      <c r="L77" s="39"/>
    </row>
    <row r="78" spans="1:12" ht="15.75" thickTop="1" x14ac:dyDescent="0.25"/>
  </sheetData>
  <mergeCells count="182">
    <mergeCell ref="J53:K53"/>
    <mergeCell ref="H58:I58"/>
    <mergeCell ref="J58:K58"/>
    <mergeCell ref="J59:K59"/>
    <mergeCell ref="H64:I64"/>
    <mergeCell ref="J64:K64"/>
    <mergeCell ref="J65:K65"/>
    <mergeCell ref="H70:I70"/>
    <mergeCell ref="J70:K70"/>
    <mergeCell ref="J29:K29"/>
    <mergeCell ref="H34:I34"/>
    <mergeCell ref="J34:K34"/>
    <mergeCell ref="J35:K35"/>
    <mergeCell ref="H40:I40"/>
    <mergeCell ref="J40:K40"/>
    <mergeCell ref="J41:K41"/>
    <mergeCell ref="H46:I46"/>
    <mergeCell ref="J46:K46"/>
    <mergeCell ref="J5:K5"/>
    <mergeCell ref="H10:I10"/>
    <mergeCell ref="J10:K10"/>
    <mergeCell ref="J11:K11"/>
    <mergeCell ref="H16:I16"/>
    <mergeCell ref="J16:K16"/>
    <mergeCell ref="J17:K17"/>
    <mergeCell ref="H22:I22"/>
    <mergeCell ref="J22:K22"/>
    <mergeCell ref="A7:A11"/>
    <mergeCell ref="B7:E9"/>
    <mergeCell ref="F7:G9"/>
    <mergeCell ref="H7:K7"/>
    <mergeCell ref="A1:A5"/>
    <mergeCell ref="B1:E3"/>
    <mergeCell ref="F1:G3"/>
    <mergeCell ref="H1:K1"/>
    <mergeCell ref="L1:L5"/>
    <mergeCell ref="H2:K2"/>
    <mergeCell ref="H3:K3"/>
    <mergeCell ref="B4:E4"/>
    <mergeCell ref="F4:G5"/>
    <mergeCell ref="L7:L11"/>
    <mergeCell ref="H8:K8"/>
    <mergeCell ref="H9:K9"/>
    <mergeCell ref="B10:E10"/>
    <mergeCell ref="F10:G11"/>
    <mergeCell ref="D11:E11"/>
    <mergeCell ref="H11:I11"/>
    <mergeCell ref="D5:E5"/>
    <mergeCell ref="H5:I5"/>
    <mergeCell ref="H4:I4"/>
    <mergeCell ref="J4:K4"/>
    <mergeCell ref="A19:A23"/>
    <mergeCell ref="B19:E21"/>
    <mergeCell ref="F19:G21"/>
    <mergeCell ref="H19:K19"/>
    <mergeCell ref="A13:A17"/>
    <mergeCell ref="B13:E15"/>
    <mergeCell ref="F13:G15"/>
    <mergeCell ref="H13:K13"/>
    <mergeCell ref="L13:L17"/>
    <mergeCell ref="H14:K14"/>
    <mergeCell ref="H15:K15"/>
    <mergeCell ref="B16:E16"/>
    <mergeCell ref="F16:G17"/>
    <mergeCell ref="L19:L23"/>
    <mergeCell ref="H20:K20"/>
    <mergeCell ref="H21:K21"/>
    <mergeCell ref="B22:E22"/>
    <mergeCell ref="F22:G23"/>
    <mergeCell ref="D23:E23"/>
    <mergeCell ref="H23:I23"/>
    <mergeCell ref="D17:E17"/>
    <mergeCell ref="H17:I17"/>
    <mergeCell ref="J23:K23"/>
    <mergeCell ref="A31:A35"/>
    <mergeCell ref="B31:E33"/>
    <mergeCell ref="F31:G33"/>
    <mergeCell ref="H31:K31"/>
    <mergeCell ref="A25:A29"/>
    <mergeCell ref="B25:E27"/>
    <mergeCell ref="F25:G27"/>
    <mergeCell ref="H25:K25"/>
    <mergeCell ref="L25:L29"/>
    <mergeCell ref="H26:K26"/>
    <mergeCell ref="H27:K27"/>
    <mergeCell ref="B28:E28"/>
    <mergeCell ref="F28:G29"/>
    <mergeCell ref="L31:L35"/>
    <mergeCell ref="H32:K32"/>
    <mergeCell ref="H33:K33"/>
    <mergeCell ref="B34:E34"/>
    <mergeCell ref="F34:G35"/>
    <mergeCell ref="D35:E35"/>
    <mergeCell ref="H35:I35"/>
    <mergeCell ref="D29:E29"/>
    <mergeCell ref="H29:I29"/>
    <mergeCell ref="H28:I28"/>
    <mergeCell ref="J28:K28"/>
    <mergeCell ref="A43:A47"/>
    <mergeCell ref="B43:E45"/>
    <mergeCell ref="F43:G45"/>
    <mergeCell ref="H43:K43"/>
    <mergeCell ref="A37:A41"/>
    <mergeCell ref="B37:E39"/>
    <mergeCell ref="F37:G39"/>
    <mergeCell ref="H37:K37"/>
    <mergeCell ref="L37:L41"/>
    <mergeCell ref="H38:K38"/>
    <mergeCell ref="H39:K39"/>
    <mergeCell ref="B40:E40"/>
    <mergeCell ref="F40:G41"/>
    <mergeCell ref="L43:L47"/>
    <mergeCell ref="H44:K44"/>
    <mergeCell ref="H45:K45"/>
    <mergeCell ref="B46:E46"/>
    <mergeCell ref="F46:G47"/>
    <mergeCell ref="D47:E47"/>
    <mergeCell ref="H47:I47"/>
    <mergeCell ref="D41:E41"/>
    <mergeCell ref="H41:I41"/>
    <mergeCell ref="J47:K47"/>
    <mergeCell ref="A55:A59"/>
    <mergeCell ref="B55:E57"/>
    <mergeCell ref="F55:G57"/>
    <mergeCell ref="H55:K55"/>
    <mergeCell ref="A49:A53"/>
    <mergeCell ref="B49:E51"/>
    <mergeCell ref="F49:G51"/>
    <mergeCell ref="H49:K49"/>
    <mergeCell ref="L49:L53"/>
    <mergeCell ref="H50:K50"/>
    <mergeCell ref="H51:K51"/>
    <mergeCell ref="B52:E52"/>
    <mergeCell ref="F52:G53"/>
    <mergeCell ref="L55:L59"/>
    <mergeCell ref="H56:K56"/>
    <mergeCell ref="H57:K57"/>
    <mergeCell ref="B58:E58"/>
    <mergeCell ref="F58:G59"/>
    <mergeCell ref="D59:E59"/>
    <mergeCell ref="H59:I59"/>
    <mergeCell ref="D53:E53"/>
    <mergeCell ref="H53:I53"/>
    <mergeCell ref="H52:I52"/>
    <mergeCell ref="J52:K52"/>
    <mergeCell ref="A67:A71"/>
    <mergeCell ref="B67:E69"/>
    <mergeCell ref="F67:G69"/>
    <mergeCell ref="H67:K67"/>
    <mergeCell ref="A61:A65"/>
    <mergeCell ref="B61:E63"/>
    <mergeCell ref="F61:G63"/>
    <mergeCell ref="H61:K61"/>
    <mergeCell ref="L61:L65"/>
    <mergeCell ref="H62:K62"/>
    <mergeCell ref="H63:K63"/>
    <mergeCell ref="B64:E64"/>
    <mergeCell ref="F64:G65"/>
    <mergeCell ref="L67:L71"/>
    <mergeCell ref="H68:K68"/>
    <mergeCell ref="H69:K69"/>
    <mergeCell ref="B70:E70"/>
    <mergeCell ref="F70:G71"/>
    <mergeCell ref="D71:E71"/>
    <mergeCell ref="H71:I71"/>
    <mergeCell ref="D65:E65"/>
    <mergeCell ref="H65:I65"/>
    <mergeCell ref="J71:K71"/>
    <mergeCell ref="A73:A77"/>
    <mergeCell ref="B73:E75"/>
    <mergeCell ref="F73:G75"/>
    <mergeCell ref="H73:K73"/>
    <mergeCell ref="L73:L77"/>
    <mergeCell ref="H74:K74"/>
    <mergeCell ref="H75:K75"/>
    <mergeCell ref="B76:E76"/>
    <mergeCell ref="F76:G77"/>
    <mergeCell ref="D77:E77"/>
    <mergeCell ref="H77:I77"/>
    <mergeCell ref="H76:I76"/>
    <mergeCell ref="J76:K76"/>
    <mergeCell ref="J77:K77"/>
  </mergeCells>
  <pageMargins left="0.11811023622047245" right="0.11811023622047245" top="0.39370078740157483" bottom="0.39370078740157483" header="0.31496062992125984" footer="0.31496062992125984"/>
  <pageSetup paperSize="9" scale="67" fitToHeight="0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abSelected="1" workbookViewId="0">
      <selection sqref="A1:A5"/>
    </sheetView>
  </sheetViews>
  <sheetFormatPr baseColWidth="10" defaultRowHeight="15" x14ac:dyDescent="0.25"/>
  <cols>
    <col min="1" max="1" width="12.7109375" style="3" customWidth="1"/>
    <col min="2" max="11" width="11.42578125" style="3"/>
    <col min="12" max="12" width="12.7109375" style="3" customWidth="1"/>
    <col min="13" max="16384" width="11.42578125" style="3"/>
  </cols>
  <sheetData>
    <row r="1" spans="1:12" ht="15" customHeight="1" thickTop="1" x14ac:dyDescent="0.25">
      <c r="A1" s="59"/>
      <c r="B1" s="62" t="str">
        <f>Daten!$B$1</f>
        <v>Pale Ale No. 11</v>
      </c>
      <c r="C1" s="63"/>
      <c r="D1" s="63"/>
      <c r="E1" s="63"/>
      <c r="F1" s="72" t="s">
        <v>12</v>
      </c>
      <c r="G1" s="73"/>
      <c r="H1" s="80" t="str">
        <f>"Malz: "&amp;Daten!$B$5</f>
        <v>Malz: Wiener Malz, Münchener Malz</v>
      </c>
      <c r="I1" s="81"/>
      <c r="J1" s="81"/>
      <c r="K1" s="69"/>
      <c r="L1" s="69"/>
    </row>
    <row r="2" spans="1:12" ht="15" customHeight="1" x14ac:dyDescent="0.25">
      <c r="A2" s="60"/>
      <c r="B2" s="64"/>
      <c r="C2" s="64"/>
      <c r="D2" s="64"/>
      <c r="E2" s="64"/>
      <c r="F2" s="74"/>
      <c r="G2" s="75"/>
      <c r="H2" s="82" t="str">
        <f>"Hopfen: "&amp;Daten!$B$7</f>
        <v>Hopfen: Magnum, Spalter Select</v>
      </c>
      <c r="I2" s="83"/>
      <c r="J2" s="83"/>
      <c r="K2" s="70"/>
      <c r="L2" s="70"/>
    </row>
    <row r="3" spans="1:12" ht="15" customHeight="1" x14ac:dyDescent="0.25">
      <c r="A3" s="60"/>
      <c r="B3" s="64"/>
      <c r="C3" s="64"/>
      <c r="D3" s="64"/>
      <c r="E3" s="64"/>
      <c r="F3" s="74"/>
      <c r="G3" s="75"/>
      <c r="H3" s="82" t="str">
        <f>"Hefe: "&amp;Daten!$B$6</f>
        <v>Hefe: Safale S-04</v>
      </c>
      <c r="I3" s="83"/>
      <c r="J3" s="83"/>
      <c r="K3" s="70"/>
      <c r="L3" s="70"/>
    </row>
    <row r="4" spans="1:12" ht="15" customHeight="1" x14ac:dyDescent="0.25">
      <c r="A4" s="60"/>
      <c r="B4" s="65" t="str">
        <f>Daten!$B$2</f>
        <v>Ortruds Badebräu</v>
      </c>
      <c r="C4" s="66"/>
      <c r="D4" s="66"/>
      <c r="E4" s="66"/>
      <c r="F4" s="76" t="s">
        <v>10</v>
      </c>
      <c r="G4" s="77"/>
      <c r="H4" s="86" t="str">
        <f>"Bittere: "&amp;Daten!$B$8 &amp;" IBU"</f>
        <v>Bittere: 40 IBU</v>
      </c>
      <c r="I4" s="87"/>
      <c r="J4" s="88" t="str">
        <f>"Farbe: "&amp;Daten!$B$9 &amp;" EBC"</f>
        <v>Farbe: 21 EBC</v>
      </c>
      <c r="K4" s="89"/>
      <c r="L4" s="70"/>
    </row>
    <row r="5" spans="1:12" ht="15" customHeight="1" thickBot="1" x14ac:dyDescent="0.3">
      <c r="A5" s="61"/>
      <c r="B5" s="4" t="str">
        <f>"Stammwürze: "&amp;Daten!$B$3&amp;" °P"</f>
        <v>Stammwürze: 13 °P</v>
      </c>
      <c r="C5" s="4"/>
      <c r="D5" s="67" t="str">
        <f>"Alkohol: "&amp;Daten!$B$4&amp;" %"</f>
        <v>Alkohol: 6 %</v>
      </c>
      <c r="E5" s="68"/>
      <c r="F5" s="78"/>
      <c r="G5" s="79"/>
      <c r="H5" s="84" t="str">
        <f>"Gebraut am: "&amp;TEXT(Daten!$B$10,"TT.MM.JJJJ")</f>
        <v>Gebraut am: 20.06.2015</v>
      </c>
      <c r="I5" s="85"/>
      <c r="J5" s="5"/>
      <c r="K5" s="6" t="str">
        <f>"Abgefüllt am: "&amp;TEXT(Daten!$B$11,"TT.MM.JJJJ")</f>
        <v>Abgefüllt am: 04.07.2015</v>
      </c>
      <c r="L5" s="71"/>
    </row>
    <row r="6" spans="1:12" ht="16.5" thickTop="1" thickBot="1" x14ac:dyDescent="0.3"/>
    <row r="7" spans="1:12" ht="15" customHeight="1" thickTop="1" x14ac:dyDescent="0.25">
      <c r="A7" s="59"/>
      <c r="B7" s="62" t="str">
        <f>Daten!$B$1</f>
        <v>Pale Ale No. 11</v>
      </c>
      <c r="C7" s="63"/>
      <c r="D7" s="63"/>
      <c r="E7" s="63"/>
      <c r="F7" s="72" t="s">
        <v>12</v>
      </c>
      <c r="G7" s="73"/>
      <c r="H7" s="80" t="str">
        <f>"Malz: "&amp;Daten!$B$5</f>
        <v>Malz: Wiener Malz, Münchener Malz</v>
      </c>
      <c r="I7" s="81"/>
      <c r="J7" s="81"/>
      <c r="K7" s="69"/>
      <c r="L7" s="69"/>
    </row>
    <row r="8" spans="1:12" ht="15" customHeight="1" x14ac:dyDescent="0.25">
      <c r="A8" s="60"/>
      <c r="B8" s="64"/>
      <c r="C8" s="64"/>
      <c r="D8" s="64"/>
      <c r="E8" s="64"/>
      <c r="F8" s="74"/>
      <c r="G8" s="75"/>
      <c r="H8" s="82" t="str">
        <f>"Hopfen: "&amp;Daten!$B$7</f>
        <v>Hopfen: Magnum, Spalter Select</v>
      </c>
      <c r="I8" s="83"/>
      <c r="J8" s="83"/>
      <c r="K8" s="70"/>
      <c r="L8" s="70"/>
    </row>
    <row r="9" spans="1:12" ht="15" customHeight="1" x14ac:dyDescent="0.25">
      <c r="A9" s="60"/>
      <c r="B9" s="64"/>
      <c r="C9" s="64"/>
      <c r="D9" s="64"/>
      <c r="E9" s="64"/>
      <c r="F9" s="74"/>
      <c r="G9" s="75"/>
      <c r="H9" s="82" t="str">
        <f>"Hefe: "&amp;Daten!$B$6</f>
        <v>Hefe: Safale S-04</v>
      </c>
      <c r="I9" s="83"/>
      <c r="J9" s="83"/>
      <c r="K9" s="70"/>
      <c r="L9" s="70"/>
    </row>
    <row r="10" spans="1:12" ht="15" customHeight="1" x14ac:dyDescent="0.25">
      <c r="A10" s="60"/>
      <c r="B10" s="65" t="str">
        <f>Daten!$B$2</f>
        <v>Ortruds Badebräu</v>
      </c>
      <c r="C10" s="66"/>
      <c r="D10" s="66"/>
      <c r="E10" s="66"/>
      <c r="F10" s="76" t="s">
        <v>10</v>
      </c>
      <c r="G10" s="77"/>
      <c r="H10" s="86" t="str">
        <f>"Bittere: "&amp;Daten!$B$8 &amp;" IBU"</f>
        <v>Bittere: 40 IBU</v>
      </c>
      <c r="I10" s="87"/>
      <c r="J10" s="88" t="str">
        <f>"Farbe: "&amp;Daten!$B$9 &amp;" EBC"</f>
        <v>Farbe: 21 EBC</v>
      </c>
      <c r="K10" s="89"/>
      <c r="L10" s="70"/>
    </row>
    <row r="11" spans="1:12" ht="15" customHeight="1" thickBot="1" x14ac:dyDescent="0.3">
      <c r="A11" s="61"/>
      <c r="B11" s="4" t="str">
        <f>"Stammwürze: "&amp;Daten!$B$3&amp;" °P"</f>
        <v>Stammwürze: 13 °P</v>
      </c>
      <c r="C11" s="4"/>
      <c r="D11" s="67" t="str">
        <f>"Alkohol: "&amp;Daten!$B$4&amp;" %"</f>
        <v>Alkohol: 6 %</v>
      </c>
      <c r="E11" s="68"/>
      <c r="F11" s="78"/>
      <c r="G11" s="79"/>
      <c r="H11" s="90" t="str">
        <f>"Gebraut am: "&amp;TEXT(Daten!$B$10,"TT.MM.JJJJ")</f>
        <v>Gebraut am: 20.06.2015</v>
      </c>
      <c r="I11" s="85"/>
      <c r="J11" s="5"/>
      <c r="K11" s="6" t="str">
        <f>"Abgefüllt am: "&amp;TEXT(Daten!$B$11,"TT.MM.JJJJ")</f>
        <v>Abgefüllt am: 04.07.2015</v>
      </c>
      <c r="L11" s="71"/>
    </row>
    <row r="12" spans="1:12" ht="16.5" thickTop="1" thickBot="1" x14ac:dyDescent="0.3"/>
    <row r="13" spans="1:12" ht="15.75" customHeight="1" thickTop="1" x14ac:dyDescent="0.25">
      <c r="A13" s="59"/>
      <c r="B13" s="62" t="str">
        <f>Daten!$B$1</f>
        <v>Pale Ale No. 11</v>
      </c>
      <c r="C13" s="63"/>
      <c r="D13" s="63"/>
      <c r="E13" s="63"/>
      <c r="F13" s="72" t="s">
        <v>12</v>
      </c>
      <c r="G13" s="73"/>
      <c r="H13" s="80" t="str">
        <f>"Malz: "&amp;Daten!$B$5</f>
        <v>Malz: Wiener Malz, Münchener Malz</v>
      </c>
      <c r="I13" s="81"/>
      <c r="J13" s="81"/>
      <c r="K13" s="69"/>
      <c r="L13" s="69"/>
    </row>
    <row r="14" spans="1:12" x14ac:dyDescent="0.25">
      <c r="A14" s="60"/>
      <c r="B14" s="64"/>
      <c r="C14" s="64"/>
      <c r="D14" s="64"/>
      <c r="E14" s="64"/>
      <c r="F14" s="74"/>
      <c r="G14" s="75"/>
      <c r="H14" s="82" t="str">
        <f>"Hopfen: "&amp;Daten!$B$7</f>
        <v>Hopfen: Magnum, Spalter Select</v>
      </c>
      <c r="I14" s="83"/>
      <c r="J14" s="83"/>
      <c r="K14" s="70"/>
      <c r="L14" s="70"/>
    </row>
    <row r="15" spans="1:12" x14ac:dyDescent="0.25">
      <c r="A15" s="60"/>
      <c r="B15" s="64"/>
      <c r="C15" s="64"/>
      <c r="D15" s="64"/>
      <c r="E15" s="64"/>
      <c r="F15" s="74"/>
      <c r="G15" s="75"/>
      <c r="H15" s="82" t="str">
        <f>"Hefe: "&amp;Daten!$B$6</f>
        <v>Hefe: Safale S-04</v>
      </c>
      <c r="I15" s="83"/>
      <c r="J15" s="83"/>
      <c r="K15" s="70"/>
      <c r="L15" s="70"/>
    </row>
    <row r="16" spans="1:12" x14ac:dyDescent="0.25">
      <c r="A16" s="60"/>
      <c r="B16" s="65" t="str">
        <f>Daten!$B$2</f>
        <v>Ortruds Badebräu</v>
      </c>
      <c r="C16" s="66"/>
      <c r="D16" s="66"/>
      <c r="E16" s="66"/>
      <c r="F16" s="76" t="s">
        <v>10</v>
      </c>
      <c r="G16" s="77"/>
      <c r="H16" s="86" t="str">
        <f>"Bittere: "&amp;Daten!$B$8 &amp;" IBU"</f>
        <v>Bittere: 40 IBU</v>
      </c>
      <c r="I16" s="87"/>
      <c r="J16" s="88" t="str">
        <f>"Farbe: "&amp;Daten!$B$9 &amp;" EBC"</f>
        <v>Farbe: 21 EBC</v>
      </c>
      <c r="K16" s="89"/>
      <c r="L16" s="70"/>
    </row>
    <row r="17" spans="1:12" ht="15.75" thickBot="1" x14ac:dyDescent="0.3">
      <c r="A17" s="61"/>
      <c r="B17" s="4" t="str">
        <f>"Stammwürze: "&amp;Daten!$B$3&amp;" °P"</f>
        <v>Stammwürze: 13 °P</v>
      </c>
      <c r="C17" s="4"/>
      <c r="D17" s="67" t="str">
        <f>"Alkohol: "&amp;Daten!$B$4&amp;" %"</f>
        <v>Alkohol: 6 %</v>
      </c>
      <c r="E17" s="68"/>
      <c r="F17" s="78"/>
      <c r="G17" s="79"/>
      <c r="H17" s="90" t="str">
        <f>"Gebraut am: "&amp;TEXT(Daten!$B$10,"TT.MM.JJJJ")</f>
        <v>Gebraut am: 20.06.2015</v>
      </c>
      <c r="I17" s="85"/>
      <c r="J17" s="5"/>
      <c r="K17" s="6" t="str">
        <f>"Abgefüllt am: "&amp;TEXT(Daten!$B$11,"TT.MM.JJJJ")</f>
        <v>Abgefüllt am: 04.07.2015</v>
      </c>
      <c r="L17" s="71"/>
    </row>
    <row r="18" spans="1:12" ht="16.5" thickTop="1" thickBot="1" x14ac:dyDescent="0.3"/>
    <row r="19" spans="1:12" ht="15.75" customHeight="1" thickTop="1" x14ac:dyDescent="0.25">
      <c r="A19" s="59"/>
      <c r="B19" s="62" t="str">
        <f>Daten!$B$1</f>
        <v>Pale Ale No. 11</v>
      </c>
      <c r="C19" s="63"/>
      <c r="D19" s="63"/>
      <c r="E19" s="63"/>
      <c r="F19" s="72" t="s">
        <v>12</v>
      </c>
      <c r="G19" s="73"/>
      <c r="H19" s="80" t="str">
        <f>"Malz: "&amp;Daten!$B$5</f>
        <v>Malz: Wiener Malz, Münchener Malz</v>
      </c>
      <c r="I19" s="81"/>
      <c r="J19" s="81"/>
      <c r="K19" s="69"/>
      <c r="L19" s="69"/>
    </row>
    <row r="20" spans="1:12" x14ac:dyDescent="0.25">
      <c r="A20" s="60"/>
      <c r="B20" s="64"/>
      <c r="C20" s="64"/>
      <c r="D20" s="64"/>
      <c r="E20" s="64"/>
      <c r="F20" s="74"/>
      <c r="G20" s="75"/>
      <c r="H20" s="82" t="str">
        <f>"Hopfen: "&amp;Daten!$B$7</f>
        <v>Hopfen: Magnum, Spalter Select</v>
      </c>
      <c r="I20" s="83"/>
      <c r="J20" s="83"/>
      <c r="K20" s="70"/>
      <c r="L20" s="70"/>
    </row>
    <row r="21" spans="1:12" x14ac:dyDescent="0.25">
      <c r="A21" s="60"/>
      <c r="B21" s="64"/>
      <c r="C21" s="64"/>
      <c r="D21" s="64"/>
      <c r="E21" s="64"/>
      <c r="F21" s="74"/>
      <c r="G21" s="75"/>
      <c r="H21" s="82" t="str">
        <f>"Hefe: "&amp;Daten!$B$6</f>
        <v>Hefe: Safale S-04</v>
      </c>
      <c r="I21" s="83"/>
      <c r="J21" s="83"/>
      <c r="K21" s="70"/>
      <c r="L21" s="70"/>
    </row>
    <row r="22" spans="1:12" x14ac:dyDescent="0.25">
      <c r="A22" s="60"/>
      <c r="B22" s="65" t="str">
        <f>Daten!$B$2</f>
        <v>Ortruds Badebräu</v>
      </c>
      <c r="C22" s="66"/>
      <c r="D22" s="66"/>
      <c r="E22" s="66"/>
      <c r="F22" s="76" t="s">
        <v>10</v>
      </c>
      <c r="G22" s="77"/>
      <c r="H22" s="86" t="str">
        <f>"Bittere: "&amp;Daten!$B$8 &amp;" IBU"</f>
        <v>Bittere: 40 IBU</v>
      </c>
      <c r="I22" s="87"/>
      <c r="J22" s="88" t="str">
        <f>"Farbe: "&amp;Daten!$B$9 &amp;" EBC"</f>
        <v>Farbe: 21 EBC</v>
      </c>
      <c r="K22" s="89"/>
      <c r="L22" s="70"/>
    </row>
    <row r="23" spans="1:12" ht="15.75" thickBot="1" x14ac:dyDescent="0.3">
      <c r="A23" s="61"/>
      <c r="B23" s="4" t="str">
        <f>"Stammwürze: "&amp;Daten!$B$3&amp;" °P"</f>
        <v>Stammwürze: 13 °P</v>
      </c>
      <c r="C23" s="4"/>
      <c r="D23" s="67" t="str">
        <f>"Alkohol: "&amp;Daten!$B$4&amp;" %"</f>
        <v>Alkohol: 6 %</v>
      </c>
      <c r="E23" s="68"/>
      <c r="F23" s="78"/>
      <c r="G23" s="79"/>
      <c r="H23" s="90" t="str">
        <f>"Gebraut am: "&amp;TEXT(Daten!$B$10,"TT.MM.JJJJ")</f>
        <v>Gebraut am: 20.06.2015</v>
      </c>
      <c r="I23" s="85"/>
      <c r="J23" s="5"/>
      <c r="K23" s="6" t="str">
        <f>"Abgefüllt am: "&amp;TEXT(Daten!$B$11,"TT.MM.JJJJ")</f>
        <v>Abgefüllt am: 04.07.2015</v>
      </c>
      <c r="L23" s="71"/>
    </row>
    <row r="24" spans="1:12" ht="16.5" thickTop="1" thickBot="1" x14ac:dyDescent="0.3"/>
    <row r="25" spans="1:12" ht="15.75" customHeight="1" thickTop="1" x14ac:dyDescent="0.25">
      <c r="A25" s="59"/>
      <c r="B25" s="62" t="str">
        <f>Daten!$B$1</f>
        <v>Pale Ale No. 11</v>
      </c>
      <c r="C25" s="63"/>
      <c r="D25" s="63"/>
      <c r="E25" s="63"/>
      <c r="F25" s="72" t="s">
        <v>12</v>
      </c>
      <c r="G25" s="73"/>
      <c r="H25" s="80" t="str">
        <f>"Malz: "&amp;Daten!$B$5</f>
        <v>Malz: Wiener Malz, Münchener Malz</v>
      </c>
      <c r="I25" s="81"/>
      <c r="J25" s="81"/>
      <c r="K25" s="69"/>
      <c r="L25" s="69"/>
    </row>
    <row r="26" spans="1:12" x14ac:dyDescent="0.25">
      <c r="A26" s="60"/>
      <c r="B26" s="64"/>
      <c r="C26" s="64"/>
      <c r="D26" s="64"/>
      <c r="E26" s="64"/>
      <c r="F26" s="74"/>
      <c r="G26" s="75"/>
      <c r="H26" s="82" t="str">
        <f>"Hopfen: "&amp;Daten!$B$7</f>
        <v>Hopfen: Magnum, Spalter Select</v>
      </c>
      <c r="I26" s="83"/>
      <c r="J26" s="83"/>
      <c r="K26" s="70"/>
      <c r="L26" s="70"/>
    </row>
    <row r="27" spans="1:12" x14ac:dyDescent="0.25">
      <c r="A27" s="60"/>
      <c r="B27" s="64"/>
      <c r="C27" s="64"/>
      <c r="D27" s="64"/>
      <c r="E27" s="64"/>
      <c r="F27" s="74"/>
      <c r="G27" s="75"/>
      <c r="H27" s="82" t="str">
        <f>"Hefe: "&amp;Daten!$B$6</f>
        <v>Hefe: Safale S-04</v>
      </c>
      <c r="I27" s="83"/>
      <c r="J27" s="83"/>
      <c r="K27" s="70"/>
      <c r="L27" s="70"/>
    </row>
    <row r="28" spans="1:12" x14ac:dyDescent="0.25">
      <c r="A28" s="60"/>
      <c r="B28" s="65" t="str">
        <f>Daten!$B$2</f>
        <v>Ortruds Badebräu</v>
      </c>
      <c r="C28" s="66"/>
      <c r="D28" s="66"/>
      <c r="E28" s="66"/>
      <c r="F28" s="76" t="s">
        <v>10</v>
      </c>
      <c r="G28" s="77"/>
      <c r="H28" s="86" t="str">
        <f>"Bittere: "&amp;Daten!$B$8 &amp;" IBU"</f>
        <v>Bittere: 40 IBU</v>
      </c>
      <c r="I28" s="87"/>
      <c r="J28" s="88" t="str">
        <f>"Farbe: "&amp;Daten!$B$9 &amp;" EBC"</f>
        <v>Farbe: 21 EBC</v>
      </c>
      <c r="K28" s="89"/>
      <c r="L28" s="70"/>
    </row>
    <row r="29" spans="1:12" ht="15.75" thickBot="1" x14ac:dyDescent="0.3">
      <c r="A29" s="61"/>
      <c r="B29" s="4" t="str">
        <f>"Stammwürze: "&amp;Daten!$B$3&amp;" °P"</f>
        <v>Stammwürze: 13 °P</v>
      </c>
      <c r="C29" s="4"/>
      <c r="D29" s="67" t="str">
        <f>"Alkohol: "&amp;Daten!$B$4&amp;" %"</f>
        <v>Alkohol: 6 %</v>
      </c>
      <c r="E29" s="68"/>
      <c r="F29" s="78"/>
      <c r="G29" s="79"/>
      <c r="H29" s="90" t="str">
        <f>"Gebraut am: "&amp;TEXT(Daten!$B$10,"TT.MM.JJJJ")</f>
        <v>Gebraut am: 20.06.2015</v>
      </c>
      <c r="I29" s="85"/>
      <c r="J29" s="5"/>
      <c r="K29" s="6" t="str">
        <f>"Abgefüllt am: "&amp;TEXT(Daten!$B$11,"TT.MM.JJJJ")</f>
        <v>Abgefüllt am: 04.07.2015</v>
      </c>
      <c r="L29" s="71"/>
    </row>
    <row r="30" spans="1:12" ht="16.5" thickTop="1" thickBot="1" x14ac:dyDescent="0.3"/>
    <row r="31" spans="1:12" ht="15.75" customHeight="1" thickTop="1" x14ac:dyDescent="0.25">
      <c r="A31" s="59"/>
      <c r="B31" s="62" t="str">
        <f>Daten!$B$1</f>
        <v>Pale Ale No. 11</v>
      </c>
      <c r="C31" s="63"/>
      <c r="D31" s="63"/>
      <c r="E31" s="63"/>
      <c r="F31" s="72" t="s">
        <v>12</v>
      </c>
      <c r="G31" s="73"/>
      <c r="H31" s="80" t="str">
        <f>"Malz: "&amp;Daten!$B$5</f>
        <v>Malz: Wiener Malz, Münchener Malz</v>
      </c>
      <c r="I31" s="81"/>
      <c r="J31" s="81"/>
      <c r="K31" s="69"/>
      <c r="L31" s="69"/>
    </row>
    <row r="32" spans="1:12" x14ac:dyDescent="0.25">
      <c r="A32" s="60"/>
      <c r="B32" s="64"/>
      <c r="C32" s="64"/>
      <c r="D32" s="64"/>
      <c r="E32" s="64"/>
      <c r="F32" s="74"/>
      <c r="G32" s="75"/>
      <c r="H32" s="82" t="str">
        <f>"Hopfen: "&amp;Daten!$B$7</f>
        <v>Hopfen: Magnum, Spalter Select</v>
      </c>
      <c r="I32" s="83"/>
      <c r="J32" s="83"/>
      <c r="K32" s="70"/>
      <c r="L32" s="70"/>
    </row>
    <row r="33" spans="1:12" x14ac:dyDescent="0.25">
      <c r="A33" s="60"/>
      <c r="B33" s="64"/>
      <c r="C33" s="64"/>
      <c r="D33" s="64"/>
      <c r="E33" s="64"/>
      <c r="F33" s="74"/>
      <c r="G33" s="75"/>
      <c r="H33" s="82" t="str">
        <f>"Hefe: "&amp;Daten!$B$6</f>
        <v>Hefe: Safale S-04</v>
      </c>
      <c r="I33" s="83"/>
      <c r="J33" s="83"/>
      <c r="K33" s="70"/>
      <c r="L33" s="70"/>
    </row>
    <row r="34" spans="1:12" x14ac:dyDescent="0.25">
      <c r="A34" s="60"/>
      <c r="B34" s="65" t="str">
        <f>Daten!$B$2</f>
        <v>Ortruds Badebräu</v>
      </c>
      <c r="C34" s="66"/>
      <c r="D34" s="66"/>
      <c r="E34" s="66"/>
      <c r="F34" s="76" t="s">
        <v>10</v>
      </c>
      <c r="G34" s="77"/>
      <c r="H34" s="86" t="str">
        <f>"Bittere: "&amp;Daten!$B$8 &amp;" IBU"</f>
        <v>Bittere: 40 IBU</v>
      </c>
      <c r="I34" s="87"/>
      <c r="J34" s="88" t="str">
        <f>"Farbe: "&amp;Daten!$B$9 &amp;" EBC"</f>
        <v>Farbe: 21 EBC</v>
      </c>
      <c r="K34" s="89"/>
      <c r="L34" s="70"/>
    </row>
    <row r="35" spans="1:12" ht="15.75" thickBot="1" x14ac:dyDescent="0.3">
      <c r="A35" s="61"/>
      <c r="B35" s="4" t="str">
        <f>"Stammwürze: "&amp;Daten!$B$3&amp;" °P"</f>
        <v>Stammwürze: 13 °P</v>
      </c>
      <c r="C35" s="4"/>
      <c r="D35" s="67" t="str">
        <f>"Alkohol: "&amp;Daten!$B$4&amp;" %"</f>
        <v>Alkohol: 6 %</v>
      </c>
      <c r="E35" s="68"/>
      <c r="F35" s="78"/>
      <c r="G35" s="79"/>
      <c r="H35" s="90" t="str">
        <f>"Gebraut am: "&amp;TEXT(Daten!$B$10,"TT.MM.JJJJ")</f>
        <v>Gebraut am: 20.06.2015</v>
      </c>
      <c r="I35" s="85"/>
      <c r="J35" s="5"/>
      <c r="K35" s="6" t="str">
        <f>"Abgefüllt am: "&amp;TEXT(Daten!$B$11,"TT.MM.JJJJ")</f>
        <v>Abgefüllt am: 04.07.2015</v>
      </c>
      <c r="L35" s="71"/>
    </row>
    <row r="36" spans="1:12" ht="16.5" thickTop="1" thickBot="1" x14ac:dyDescent="0.3"/>
    <row r="37" spans="1:12" ht="15.75" customHeight="1" thickTop="1" x14ac:dyDescent="0.25">
      <c r="A37" s="59"/>
      <c r="B37" s="62" t="str">
        <f>Daten!$B$1</f>
        <v>Pale Ale No. 11</v>
      </c>
      <c r="C37" s="63"/>
      <c r="D37" s="63"/>
      <c r="E37" s="63"/>
      <c r="F37" s="72" t="s">
        <v>12</v>
      </c>
      <c r="G37" s="73"/>
      <c r="H37" s="80" t="str">
        <f>"Malz: "&amp;Daten!$B$5</f>
        <v>Malz: Wiener Malz, Münchener Malz</v>
      </c>
      <c r="I37" s="81"/>
      <c r="J37" s="81"/>
      <c r="K37" s="69"/>
      <c r="L37" s="69"/>
    </row>
    <row r="38" spans="1:12" x14ac:dyDescent="0.25">
      <c r="A38" s="60"/>
      <c r="B38" s="64"/>
      <c r="C38" s="64"/>
      <c r="D38" s="64"/>
      <c r="E38" s="64"/>
      <c r="F38" s="74"/>
      <c r="G38" s="75"/>
      <c r="H38" s="82" t="str">
        <f>"Hopfen: "&amp;Daten!$B$7</f>
        <v>Hopfen: Magnum, Spalter Select</v>
      </c>
      <c r="I38" s="83"/>
      <c r="J38" s="83"/>
      <c r="K38" s="70"/>
      <c r="L38" s="70"/>
    </row>
    <row r="39" spans="1:12" x14ac:dyDescent="0.25">
      <c r="A39" s="60"/>
      <c r="B39" s="64"/>
      <c r="C39" s="64"/>
      <c r="D39" s="64"/>
      <c r="E39" s="64"/>
      <c r="F39" s="74"/>
      <c r="G39" s="75"/>
      <c r="H39" s="82" t="str">
        <f>"Hefe: "&amp;Daten!$B$6</f>
        <v>Hefe: Safale S-04</v>
      </c>
      <c r="I39" s="83"/>
      <c r="J39" s="83"/>
      <c r="K39" s="70"/>
      <c r="L39" s="70"/>
    </row>
    <row r="40" spans="1:12" x14ac:dyDescent="0.25">
      <c r="A40" s="60"/>
      <c r="B40" s="65" t="str">
        <f>Daten!$B$2</f>
        <v>Ortruds Badebräu</v>
      </c>
      <c r="C40" s="66"/>
      <c r="D40" s="66"/>
      <c r="E40" s="66"/>
      <c r="F40" s="76" t="s">
        <v>10</v>
      </c>
      <c r="G40" s="77"/>
      <c r="H40" s="86" t="str">
        <f>"Bittere: "&amp;Daten!$B$8 &amp;" IBU"</f>
        <v>Bittere: 40 IBU</v>
      </c>
      <c r="I40" s="87"/>
      <c r="J40" s="88" t="str">
        <f>"Farbe: "&amp;Daten!$B$9 &amp;" EBC"</f>
        <v>Farbe: 21 EBC</v>
      </c>
      <c r="K40" s="89"/>
      <c r="L40" s="70"/>
    </row>
    <row r="41" spans="1:12" ht="15.75" thickBot="1" x14ac:dyDescent="0.3">
      <c r="A41" s="61"/>
      <c r="B41" s="4" t="str">
        <f>"Stammwürze: "&amp;Daten!$B$3&amp;" °P"</f>
        <v>Stammwürze: 13 °P</v>
      </c>
      <c r="C41" s="4"/>
      <c r="D41" s="67" t="str">
        <f>"Alkohol: "&amp;Daten!$B$4&amp;" %"</f>
        <v>Alkohol: 6 %</v>
      </c>
      <c r="E41" s="68"/>
      <c r="F41" s="78"/>
      <c r="G41" s="79"/>
      <c r="H41" s="90" t="str">
        <f>"Gebraut am: "&amp;TEXT(Daten!$B$10,"TT.MM.JJJJ")</f>
        <v>Gebraut am: 20.06.2015</v>
      </c>
      <c r="I41" s="85"/>
      <c r="J41" s="5"/>
      <c r="K41" s="6" t="str">
        <f>"Abgefüllt am: "&amp;TEXT(Daten!$B$11,"TT.MM.JJJJ")</f>
        <v>Abgefüllt am: 04.07.2015</v>
      </c>
      <c r="L41" s="71"/>
    </row>
    <row r="42" spans="1:12" ht="16.5" thickTop="1" thickBot="1" x14ac:dyDescent="0.3"/>
    <row r="43" spans="1:12" ht="15.75" customHeight="1" thickTop="1" x14ac:dyDescent="0.25">
      <c r="A43" s="59"/>
      <c r="B43" s="62" t="str">
        <f>Daten!$B$1</f>
        <v>Pale Ale No. 11</v>
      </c>
      <c r="C43" s="63"/>
      <c r="D43" s="63"/>
      <c r="E43" s="63"/>
      <c r="F43" s="72" t="s">
        <v>12</v>
      </c>
      <c r="G43" s="73"/>
      <c r="H43" s="80" t="str">
        <f>"Malz: "&amp;Daten!$B$5</f>
        <v>Malz: Wiener Malz, Münchener Malz</v>
      </c>
      <c r="I43" s="81"/>
      <c r="J43" s="81"/>
      <c r="K43" s="69"/>
      <c r="L43" s="69"/>
    </row>
    <row r="44" spans="1:12" x14ac:dyDescent="0.25">
      <c r="A44" s="60"/>
      <c r="B44" s="64"/>
      <c r="C44" s="64"/>
      <c r="D44" s="64"/>
      <c r="E44" s="64"/>
      <c r="F44" s="74"/>
      <c r="G44" s="75"/>
      <c r="H44" s="82" t="str">
        <f>"Hopfen: "&amp;Daten!$B$7</f>
        <v>Hopfen: Magnum, Spalter Select</v>
      </c>
      <c r="I44" s="83"/>
      <c r="J44" s="83"/>
      <c r="K44" s="70"/>
      <c r="L44" s="70"/>
    </row>
    <row r="45" spans="1:12" x14ac:dyDescent="0.25">
      <c r="A45" s="60"/>
      <c r="B45" s="64"/>
      <c r="C45" s="64"/>
      <c r="D45" s="64"/>
      <c r="E45" s="64"/>
      <c r="F45" s="74"/>
      <c r="G45" s="75"/>
      <c r="H45" s="82" t="str">
        <f>"Hefe: "&amp;Daten!$B$6</f>
        <v>Hefe: Safale S-04</v>
      </c>
      <c r="I45" s="83"/>
      <c r="J45" s="83"/>
      <c r="K45" s="70"/>
      <c r="L45" s="70"/>
    </row>
    <row r="46" spans="1:12" x14ac:dyDescent="0.25">
      <c r="A46" s="60"/>
      <c r="B46" s="65" t="str">
        <f>Daten!$B$2</f>
        <v>Ortruds Badebräu</v>
      </c>
      <c r="C46" s="66"/>
      <c r="D46" s="66"/>
      <c r="E46" s="66"/>
      <c r="F46" s="76" t="s">
        <v>10</v>
      </c>
      <c r="G46" s="77"/>
      <c r="H46" s="86" t="str">
        <f>"Bittere: "&amp;Daten!$B$8 &amp;" IBU"</f>
        <v>Bittere: 40 IBU</v>
      </c>
      <c r="I46" s="87"/>
      <c r="J46" s="88" t="str">
        <f>"Farbe: "&amp;Daten!$B$9 &amp;" EBC"</f>
        <v>Farbe: 21 EBC</v>
      </c>
      <c r="K46" s="89"/>
      <c r="L46" s="70"/>
    </row>
    <row r="47" spans="1:12" ht="15.75" thickBot="1" x14ac:dyDescent="0.3">
      <c r="A47" s="61"/>
      <c r="B47" s="4" t="str">
        <f>"Stammwürze: "&amp;Daten!$B$3&amp;" °P"</f>
        <v>Stammwürze: 13 °P</v>
      </c>
      <c r="C47" s="4"/>
      <c r="D47" s="67" t="str">
        <f>"Alkohol: "&amp;Daten!$B$4&amp;" %"</f>
        <v>Alkohol: 6 %</v>
      </c>
      <c r="E47" s="68"/>
      <c r="F47" s="78"/>
      <c r="G47" s="79"/>
      <c r="H47" s="90" t="str">
        <f>"Gebraut am: "&amp;TEXT(Daten!$B$10,"TT.MM.JJJJ")</f>
        <v>Gebraut am: 20.06.2015</v>
      </c>
      <c r="I47" s="85"/>
      <c r="J47" s="5"/>
      <c r="K47" s="6" t="str">
        <f>"Abgefüllt am: "&amp;TEXT(Daten!$B$11,"TT.MM.JJJJ")</f>
        <v>Abgefüllt am: 04.07.2015</v>
      </c>
      <c r="L47" s="71"/>
    </row>
    <row r="48" spans="1:12" ht="16.5" thickTop="1" thickBot="1" x14ac:dyDescent="0.3"/>
    <row r="49" spans="1:12" ht="15.75" customHeight="1" thickTop="1" x14ac:dyDescent="0.25">
      <c r="A49" s="59"/>
      <c r="B49" s="62" t="str">
        <f>Daten!$B$1</f>
        <v>Pale Ale No. 11</v>
      </c>
      <c r="C49" s="63"/>
      <c r="D49" s="63"/>
      <c r="E49" s="63"/>
      <c r="F49" s="72" t="s">
        <v>12</v>
      </c>
      <c r="G49" s="73"/>
      <c r="H49" s="80" t="str">
        <f>"Malz: "&amp;Daten!$B$5</f>
        <v>Malz: Wiener Malz, Münchener Malz</v>
      </c>
      <c r="I49" s="81"/>
      <c r="J49" s="81"/>
      <c r="K49" s="69"/>
      <c r="L49" s="69"/>
    </row>
    <row r="50" spans="1:12" x14ac:dyDescent="0.25">
      <c r="A50" s="60"/>
      <c r="B50" s="64"/>
      <c r="C50" s="64"/>
      <c r="D50" s="64"/>
      <c r="E50" s="64"/>
      <c r="F50" s="74"/>
      <c r="G50" s="75"/>
      <c r="H50" s="82" t="str">
        <f>"Hopfen: "&amp;Daten!$B$7</f>
        <v>Hopfen: Magnum, Spalter Select</v>
      </c>
      <c r="I50" s="83"/>
      <c r="J50" s="83"/>
      <c r="K50" s="70"/>
      <c r="L50" s="70"/>
    </row>
    <row r="51" spans="1:12" x14ac:dyDescent="0.25">
      <c r="A51" s="60"/>
      <c r="B51" s="64"/>
      <c r="C51" s="64"/>
      <c r="D51" s="64"/>
      <c r="E51" s="64"/>
      <c r="F51" s="74"/>
      <c r="G51" s="75"/>
      <c r="H51" s="82" t="str">
        <f>"Hefe: "&amp;Daten!$B$6</f>
        <v>Hefe: Safale S-04</v>
      </c>
      <c r="I51" s="83"/>
      <c r="J51" s="83"/>
      <c r="K51" s="70"/>
      <c r="L51" s="70"/>
    </row>
    <row r="52" spans="1:12" x14ac:dyDescent="0.25">
      <c r="A52" s="60"/>
      <c r="B52" s="65" t="str">
        <f>Daten!$B$2</f>
        <v>Ortruds Badebräu</v>
      </c>
      <c r="C52" s="66"/>
      <c r="D52" s="66"/>
      <c r="E52" s="66"/>
      <c r="F52" s="76" t="s">
        <v>10</v>
      </c>
      <c r="G52" s="77"/>
      <c r="H52" s="86" t="str">
        <f>"Bittere: "&amp;Daten!$B$8 &amp;" IBU"</f>
        <v>Bittere: 40 IBU</v>
      </c>
      <c r="I52" s="87"/>
      <c r="J52" s="88" t="str">
        <f>"Farbe: "&amp;Daten!$B$9 &amp;" EBC"</f>
        <v>Farbe: 21 EBC</v>
      </c>
      <c r="K52" s="89"/>
      <c r="L52" s="70"/>
    </row>
    <row r="53" spans="1:12" ht="15.75" thickBot="1" x14ac:dyDescent="0.3">
      <c r="A53" s="61"/>
      <c r="B53" s="4" t="str">
        <f>"Stammwürze: "&amp;Daten!$B$3&amp;" °P"</f>
        <v>Stammwürze: 13 °P</v>
      </c>
      <c r="C53" s="4"/>
      <c r="D53" s="67" t="str">
        <f>"Alkohol: "&amp;Daten!$B$4&amp;" %"</f>
        <v>Alkohol: 6 %</v>
      </c>
      <c r="E53" s="68"/>
      <c r="F53" s="78"/>
      <c r="G53" s="79"/>
      <c r="H53" s="90" t="str">
        <f>"Gebraut am: "&amp;TEXT(Daten!$B$10,"TT.MM.JJJJ")</f>
        <v>Gebraut am: 20.06.2015</v>
      </c>
      <c r="I53" s="85"/>
      <c r="J53" s="5"/>
      <c r="K53" s="6" t="str">
        <f>"Abgefüllt am: "&amp;TEXT(Daten!$B$11,"TT.MM.JJJJ")</f>
        <v>Abgefüllt am: 04.07.2015</v>
      </c>
      <c r="L53" s="71"/>
    </row>
    <row r="54" spans="1:12" ht="16.5" thickTop="1" thickBot="1" x14ac:dyDescent="0.3"/>
    <row r="55" spans="1:12" ht="15.75" customHeight="1" thickTop="1" x14ac:dyDescent="0.25">
      <c r="A55" s="59"/>
      <c r="B55" s="62" t="str">
        <f>Daten!$B$1</f>
        <v>Pale Ale No. 11</v>
      </c>
      <c r="C55" s="63"/>
      <c r="D55" s="63"/>
      <c r="E55" s="63"/>
      <c r="F55" s="72" t="s">
        <v>12</v>
      </c>
      <c r="G55" s="73"/>
      <c r="H55" s="80" t="str">
        <f>"Malz: "&amp;Daten!$B$5</f>
        <v>Malz: Wiener Malz, Münchener Malz</v>
      </c>
      <c r="I55" s="81"/>
      <c r="J55" s="81"/>
      <c r="K55" s="69"/>
      <c r="L55" s="69"/>
    </row>
    <row r="56" spans="1:12" x14ac:dyDescent="0.25">
      <c r="A56" s="60"/>
      <c r="B56" s="64"/>
      <c r="C56" s="64"/>
      <c r="D56" s="64"/>
      <c r="E56" s="64"/>
      <c r="F56" s="74"/>
      <c r="G56" s="75"/>
      <c r="H56" s="82" t="str">
        <f>"Hopfen: "&amp;Daten!$B$7</f>
        <v>Hopfen: Magnum, Spalter Select</v>
      </c>
      <c r="I56" s="83"/>
      <c r="J56" s="83"/>
      <c r="K56" s="70"/>
      <c r="L56" s="70"/>
    </row>
    <row r="57" spans="1:12" x14ac:dyDescent="0.25">
      <c r="A57" s="60"/>
      <c r="B57" s="64"/>
      <c r="C57" s="64"/>
      <c r="D57" s="64"/>
      <c r="E57" s="64"/>
      <c r="F57" s="74"/>
      <c r="G57" s="75"/>
      <c r="H57" s="82" t="str">
        <f>"Hefe: "&amp;Daten!$B$6</f>
        <v>Hefe: Safale S-04</v>
      </c>
      <c r="I57" s="83"/>
      <c r="J57" s="83"/>
      <c r="K57" s="70"/>
      <c r="L57" s="70"/>
    </row>
    <row r="58" spans="1:12" x14ac:dyDescent="0.25">
      <c r="A58" s="60"/>
      <c r="B58" s="65" t="str">
        <f>Daten!$B$2</f>
        <v>Ortruds Badebräu</v>
      </c>
      <c r="C58" s="66"/>
      <c r="D58" s="66"/>
      <c r="E58" s="66"/>
      <c r="F58" s="76" t="s">
        <v>10</v>
      </c>
      <c r="G58" s="77"/>
      <c r="H58" s="86" t="str">
        <f>"Bittere: "&amp;Daten!$B$8 &amp;" IBU"</f>
        <v>Bittere: 40 IBU</v>
      </c>
      <c r="I58" s="87"/>
      <c r="J58" s="88" t="str">
        <f>"Farbe: "&amp;Daten!$B$9 &amp;" EBC"</f>
        <v>Farbe: 21 EBC</v>
      </c>
      <c r="K58" s="89"/>
      <c r="L58" s="70"/>
    </row>
    <row r="59" spans="1:12" ht="15.75" thickBot="1" x14ac:dyDescent="0.3">
      <c r="A59" s="61"/>
      <c r="B59" s="4" t="str">
        <f>"Stammwürze: "&amp;Daten!$B$3&amp;" °P"</f>
        <v>Stammwürze: 13 °P</v>
      </c>
      <c r="C59" s="4"/>
      <c r="D59" s="67" t="str">
        <f>"Alkohol: "&amp;Daten!$B$4&amp;" %"</f>
        <v>Alkohol: 6 %</v>
      </c>
      <c r="E59" s="68"/>
      <c r="F59" s="78"/>
      <c r="G59" s="79"/>
      <c r="H59" s="90" t="str">
        <f>"Gebraut am: "&amp;TEXT(Daten!$B$10,"TT.MM.JJJJ")</f>
        <v>Gebraut am: 20.06.2015</v>
      </c>
      <c r="I59" s="85"/>
      <c r="J59" s="5"/>
      <c r="K59" s="6" t="str">
        <f>"Abgefüllt am: "&amp;TEXT(Daten!$B$11,"TT.MM.JJJJ")</f>
        <v>Abgefüllt am: 04.07.2015</v>
      </c>
      <c r="L59" s="71"/>
    </row>
    <row r="60" spans="1:12" ht="16.5" thickTop="1" thickBot="1" x14ac:dyDescent="0.3"/>
    <row r="61" spans="1:12" ht="15.75" customHeight="1" thickTop="1" x14ac:dyDescent="0.25">
      <c r="A61" s="59"/>
      <c r="B61" s="62" t="str">
        <f>Daten!$B$1</f>
        <v>Pale Ale No. 11</v>
      </c>
      <c r="C61" s="63"/>
      <c r="D61" s="63"/>
      <c r="E61" s="63"/>
      <c r="F61" s="72" t="s">
        <v>12</v>
      </c>
      <c r="G61" s="73"/>
      <c r="H61" s="80" t="str">
        <f>"Malz: "&amp;Daten!$B$5</f>
        <v>Malz: Wiener Malz, Münchener Malz</v>
      </c>
      <c r="I61" s="81"/>
      <c r="J61" s="81"/>
      <c r="K61" s="69"/>
      <c r="L61" s="69"/>
    </row>
    <row r="62" spans="1:12" x14ac:dyDescent="0.25">
      <c r="A62" s="60"/>
      <c r="B62" s="64"/>
      <c r="C62" s="64"/>
      <c r="D62" s="64"/>
      <c r="E62" s="64"/>
      <c r="F62" s="74"/>
      <c r="G62" s="75"/>
      <c r="H62" s="82" t="str">
        <f>"Hopfen: "&amp;Daten!$B$7</f>
        <v>Hopfen: Magnum, Spalter Select</v>
      </c>
      <c r="I62" s="83"/>
      <c r="J62" s="83"/>
      <c r="K62" s="70"/>
      <c r="L62" s="70"/>
    </row>
    <row r="63" spans="1:12" x14ac:dyDescent="0.25">
      <c r="A63" s="60"/>
      <c r="B63" s="64"/>
      <c r="C63" s="64"/>
      <c r="D63" s="64"/>
      <c r="E63" s="64"/>
      <c r="F63" s="74"/>
      <c r="G63" s="75"/>
      <c r="H63" s="82" t="str">
        <f>"Hefe: "&amp;Daten!$B$6</f>
        <v>Hefe: Safale S-04</v>
      </c>
      <c r="I63" s="83"/>
      <c r="J63" s="83"/>
      <c r="K63" s="70"/>
      <c r="L63" s="70"/>
    </row>
    <row r="64" spans="1:12" x14ac:dyDescent="0.25">
      <c r="A64" s="60"/>
      <c r="B64" s="65" t="str">
        <f>Daten!$B$2</f>
        <v>Ortruds Badebräu</v>
      </c>
      <c r="C64" s="66"/>
      <c r="D64" s="66"/>
      <c r="E64" s="66"/>
      <c r="F64" s="76" t="s">
        <v>10</v>
      </c>
      <c r="G64" s="77"/>
      <c r="H64" s="86" t="str">
        <f>"Bittere: "&amp;Daten!$B$8 &amp;" IBU"</f>
        <v>Bittere: 40 IBU</v>
      </c>
      <c r="I64" s="87"/>
      <c r="J64" s="88" t="str">
        <f>"Farbe: "&amp;Daten!$B$9 &amp;" EBC"</f>
        <v>Farbe: 21 EBC</v>
      </c>
      <c r="K64" s="89"/>
      <c r="L64" s="70"/>
    </row>
    <row r="65" spans="1:12" ht="15.75" thickBot="1" x14ac:dyDescent="0.3">
      <c r="A65" s="61"/>
      <c r="B65" s="4" t="str">
        <f>"Stammwürze: "&amp;Daten!$B$3&amp;" °P"</f>
        <v>Stammwürze: 13 °P</v>
      </c>
      <c r="C65" s="4"/>
      <c r="D65" s="67" t="str">
        <f>"Alkohol: "&amp;Daten!$B$4&amp;" %"</f>
        <v>Alkohol: 6 %</v>
      </c>
      <c r="E65" s="68"/>
      <c r="F65" s="78"/>
      <c r="G65" s="79"/>
      <c r="H65" s="90" t="str">
        <f>"Gebraut am: "&amp;TEXT(Daten!$B$10,"TT.MM.JJJJ")</f>
        <v>Gebraut am: 20.06.2015</v>
      </c>
      <c r="I65" s="85"/>
      <c r="J65" s="5"/>
      <c r="K65" s="6" t="str">
        <f>"Abgefüllt am: "&amp;TEXT(Daten!$B$11,"TT.MM.JJJJ")</f>
        <v>Abgefüllt am: 04.07.2015</v>
      </c>
      <c r="L65" s="71"/>
    </row>
    <row r="66" spans="1:12" ht="16.5" thickTop="1" thickBot="1" x14ac:dyDescent="0.3"/>
    <row r="67" spans="1:12" ht="15.75" customHeight="1" thickTop="1" x14ac:dyDescent="0.25">
      <c r="A67" s="59"/>
      <c r="B67" s="62" t="str">
        <f>Daten!$B$1</f>
        <v>Pale Ale No. 11</v>
      </c>
      <c r="C67" s="63"/>
      <c r="D67" s="63"/>
      <c r="E67" s="63"/>
      <c r="F67" s="72" t="s">
        <v>12</v>
      </c>
      <c r="G67" s="73"/>
      <c r="H67" s="80" t="str">
        <f>"Malz: "&amp;Daten!$B$5</f>
        <v>Malz: Wiener Malz, Münchener Malz</v>
      </c>
      <c r="I67" s="81"/>
      <c r="J67" s="81"/>
      <c r="K67" s="69"/>
      <c r="L67" s="69"/>
    </row>
    <row r="68" spans="1:12" x14ac:dyDescent="0.25">
      <c r="A68" s="60"/>
      <c r="B68" s="64"/>
      <c r="C68" s="64"/>
      <c r="D68" s="64"/>
      <c r="E68" s="64"/>
      <c r="F68" s="74"/>
      <c r="G68" s="75"/>
      <c r="H68" s="82" t="str">
        <f>"Hopfen: "&amp;Daten!$B$7</f>
        <v>Hopfen: Magnum, Spalter Select</v>
      </c>
      <c r="I68" s="83"/>
      <c r="J68" s="83"/>
      <c r="K68" s="70"/>
      <c r="L68" s="70"/>
    </row>
    <row r="69" spans="1:12" x14ac:dyDescent="0.25">
      <c r="A69" s="60"/>
      <c r="B69" s="64"/>
      <c r="C69" s="64"/>
      <c r="D69" s="64"/>
      <c r="E69" s="64"/>
      <c r="F69" s="74"/>
      <c r="G69" s="75"/>
      <c r="H69" s="82" t="str">
        <f>"Hefe: "&amp;Daten!$B$6</f>
        <v>Hefe: Safale S-04</v>
      </c>
      <c r="I69" s="83"/>
      <c r="J69" s="83"/>
      <c r="K69" s="70"/>
      <c r="L69" s="70"/>
    </row>
    <row r="70" spans="1:12" x14ac:dyDescent="0.25">
      <c r="A70" s="60"/>
      <c r="B70" s="65" t="str">
        <f>Daten!$B$2</f>
        <v>Ortruds Badebräu</v>
      </c>
      <c r="C70" s="66"/>
      <c r="D70" s="66"/>
      <c r="E70" s="66"/>
      <c r="F70" s="76" t="s">
        <v>10</v>
      </c>
      <c r="G70" s="77"/>
      <c r="H70" s="86" t="str">
        <f>"Bittere: "&amp;Daten!$B$8 &amp;" IBU"</f>
        <v>Bittere: 40 IBU</v>
      </c>
      <c r="I70" s="87"/>
      <c r="J70" s="88" t="str">
        <f>"Farbe: "&amp;Daten!$B$9 &amp;" EBC"</f>
        <v>Farbe: 21 EBC</v>
      </c>
      <c r="K70" s="89"/>
      <c r="L70" s="70"/>
    </row>
    <row r="71" spans="1:12" ht="15.75" thickBot="1" x14ac:dyDescent="0.3">
      <c r="A71" s="61"/>
      <c r="B71" s="4" t="str">
        <f>"Stammwürze: "&amp;Daten!$B$3&amp;" °P"</f>
        <v>Stammwürze: 13 °P</v>
      </c>
      <c r="C71" s="4"/>
      <c r="D71" s="67" t="str">
        <f>"Alkohol: "&amp;Daten!$B$4&amp;" %"</f>
        <v>Alkohol: 6 %</v>
      </c>
      <c r="E71" s="68"/>
      <c r="F71" s="78"/>
      <c r="G71" s="79"/>
      <c r="H71" s="90" t="str">
        <f>"Gebraut am: "&amp;TEXT(Daten!$B$10,"TT.MM.JJJJ")</f>
        <v>Gebraut am: 20.06.2015</v>
      </c>
      <c r="I71" s="85"/>
      <c r="J71" s="5"/>
      <c r="K71" s="6" t="str">
        <f>"Abgefüllt am: "&amp;TEXT(Daten!$B$11,"TT.MM.JJJJ")</f>
        <v>Abgefüllt am: 04.07.2015</v>
      </c>
      <c r="L71" s="71"/>
    </row>
    <row r="72" spans="1:12" ht="16.5" thickTop="1" thickBot="1" x14ac:dyDescent="0.3"/>
    <row r="73" spans="1:12" ht="15.75" thickTop="1" x14ac:dyDescent="0.25">
      <c r="A73" s="59"/>
      <c r="B73" s="62" t="str">
        <f>Daten!$B$1</f>
        <v>Pale Ale No. 11</v>
      </c>
      <c r="C73" s="63"/>
      <c r="D73" s="63"/>
      <c r="E73" s="63"/>
      <c r="F73" s="72" t="s">
        <v>12</v>
      </c>
      <c r="G73" s="73"/>
      <c r="H73" s="80" t="str">
        <f>"Malz: "&amp;Daten!$B$5</f>
        <v>Malz: Wiener Malz, Münchener Malz</v>
      </c>
      <c r="I73" s="81"/>
      <c r="J73" s="81"/>
      <c r="K73" s="69"/>
      <c r="L73" s="69"/>
    </row>
    <row r="74" spans="1:12" x14ac:dyDescent="0.25">
      <c r="A74" s="60"/>
      <c r="B74" s="64"/>
      <c r="C74" s="64"/>
      <c r="D74" s="64"/>
      <c r="E74" s="64"/>
      <c r="F74" s="74"/>
      <c r="G74" s="75"/>
      <c r="H74" s="82" t="str">
        <f>"Hopfen: "&amp;Daten!$B$7</f>
        <v>Hopfen: Magnum, Spalter Select</v>
      </c>
      <c r="I74" s="83"/>
      <c r="J74" s="83"/>
      <c r="K74" s="70"/>
      <c r="L74" s="70"/>
    </row>
    <row r="75" spans="1:12" x14ac:dyDescent="0.25">
      <c r="A75" s="60"/>
      <c r="B75" s="64"/>
      <c r="C75" s="64"/>
      <c r="D75" s="64"/>
      <c r="E75" s="64"/>
      <c r="F75" s="74"/>
      <c r="G75" s="75"/>
      <c r="H75" s="82" t="str">
        <f>"Hefe: "&amp;Daten!$B$6</f>
        <v>Hefe: Safale S-04</v>
      </c>
      <c r="I75" s="83"/>
      <c r="J75" s="83"/>
      <c r="K75" s="70"/>
      <c r="L75" s="70"/>
    </row>
    <row r="76" spans="1:12" x14ac:dyDescent="0.25">
      <c r="A76" s="60"/>
      <c r="B76" s="65" t="str">
        <f>Daten!$B$2</f>
        <v>Ortruds Badebräu</v>
      </c>
      <c r="C76" s="66"/>
      <c r="D76" s="66"/>
      <c r="E76" s="66"/>
      <c r="F76" s="76" t="s">
        <v>10</v>
      </c>
      <c r="G76" s="77"/>
      <c r="H76" s="86" t="str">
        <f>"Bittere: "&amp;Daten!$B$8 &amp;" IBU"</f>
        <v>Bittere: 40 IBU</v>
      </c>
      <c r="I76" s="87"/>
      <c r="J76" s="88" t="str">
        <f>"Farbe: "&amp;Daten!$B$9 &amp;" EBC"</f>
        <v>Farbe: 21 EBC</v>
      </c>
      <c r="K76" s="89"/>
      <c r="L76" s="70"/>
    </row>
    <row r="77" spans="1:12" ht="15.75" thickBot="1" x14ac:dyDescent="0.3">
      <c r="A77" s="61"/>
      <c r="B77" s="4" t="str">
        <f>"Stammwürze: "&amp;Daten!$B$3&amp;" °P"</f>
        <v>Stammwürze: 13 °P</v>
      </c>
      <c r="C77" s="4"/>
      <c r="D77" s="67" t="str">
        <f>"Alkohol: "&amp;Daten!$B$4&amp;" %"</f>
        <v>Alkohol: 6 %</v>
      </c>
      <c r="E77" s="68"/>
      <c r="F77" s="78"/>
      <c r="G77" s="79"/>
      <c r="H77" s="90" t="str">
        <f>"Gebraut am: "&amp;TEXT(Daten!$B$10,"TT.MM.JJJJ")</f>
        <v>Gebraut am: 20.06.2015</v>
      </c>
      <c r="I77" s="85"/>
      <c r="J77" s="5"/>
      <c r="K77" s="6" t="str">
        <f>"Abgefüllt am: "&amp;TEXT(Daten!$B$11,"TT.MM.JJJJ")</f>
        <v>Abgefüllt am: 04.07.2015</v>
      </c>
      <c r="L77" s="71"/>
    </row>
    <row r="78" spans="1:12" ht="15.75" thickTop="1" x14ac:dyDescent="0.25"/>
  </sheetData>
  <mergeCells count="169">
    <mergeCell ref="A73:A77"/>
    <mergeCell ref="B73:E75"/>
    <mergeCell ref="F73:G75"/>
    <mergeCell ref="H73:K73"/>
    <mergeCell ref="L73:L77"/>
    <mergeCell ref="H74:K74"/>
    <mergeCell ref="H75:K75"/>
    <mergeCell ref="B76:E76"/>
    <mergeCell ref="F76:G77"/>
    <mergeCell ref="D77:E77"/>
    <mergeCell ref="H77:I77"/>
    <mergeCell ref="H76:I76"/>
    <mergeCell ref="J76:K76"/>
    <mergeCell ref="A67:A71"/>
    <mergeCell ref="B67:E69"/>
    <mergeCell ref="F67:G69"/>
    <mergeCell ref="H67:K67"/>
    <mergeCell ref="L67:L71"/>
    <mergeCell ref="H68:K68"/>
    <mergeCell ref="H69:K69"/>
    <mergeCell ref="B70:E70"/>
    <mergeCell ref="F70:G71"/>
    <mergeCell ref="D71:E71"/>
    <mergeCell ref="H71:I71"/>
    <mergeCell ref="H70:I70"/>
    <mergeCell ref="J70:K70"/>
    <mergeCell ref="A61:A65"/>
    <mergeCell ref="B61:E63"/>
    <mergeCell ref="F61:G63"/>
    <mergeCell ref="H61:K61"/>
    <mergeCell ref="L61:L65"/>
    <mergeCell ref="H62:K62"/>
    <mergeCell ref="H63:K63"/>
    <mergeCell ref="B64:E64"/>
    <mergeCell ref="F64:G65"/>
    <mergeCell ref="D65:E65"/>
    <mergeCell ref="H65:I65"/>
    <mergeCell ref="H64:I64"/>
    <mergeCell ref="J64:K64"/>
    <mergeCell ref="A55:A59"/>
    <mergeCell ref="B55:E57"/>
    <mergeCell ref="F55:G57"/>
    <mergeCell ref="H55:K55"/>
    <mergeCell ref="L55:L59"/>
    <mergeCell ref="H56:K56"/>
    <mergeCell ref="H57:K57"/>
    <mergeCell ref="B58:E58"/>
    <mergeCell ref="F58:G59"/>
    <mergeCell ref="D59:E59"/>
    <mergeCell ref="H59:I59"/>
    <mergeCell ref="H58:I58"/>
    <mergeCell ref="J58:K58"/>
    <mergeCell ref="A49:A53"/>
    <mergeCell ref="B49:E51"/>
    <mergeCell ref="F49:G51"/>
    <mergeCell ref="H49:K49"/>
    <mergeCell ref="L49:L53"/>
    <mergeCell ref="H50:K50"/>
    <mergeCell ref="H51:K51"/>
    <mergeCell ref="B52:E52"/>
    <mergeCell ref="F52:G53"/>
    <mergeCell ref="D53:E53"/>
    <mergeCell ref="H53:I53"/>
    <mergeCell ref="H52:I52"/>
    <mergeCell ref="J52:K52"/>
    <mergeCell ref="A43:A47"/>
    <mergeCell ref="B43:E45"/>
    <mergeCell ref="F43:G45"/>
    <mergeCell ref="H43:K43"/>
    <mergeCell ref="L43:L47"/>
    <mergeCell ref="H44:K44"/>
    <mergeCell ref="H45:K45"/>
    <mergeCell ref="B46:E46"/>
    <mergeCell ref="F46:G47"/>
    <mergeCell ref="D47:E47"/>
    <mergeCell ref="H47:I47"/>
    <mergeCell ref="H46:I46"/>
    <mergeCell ref="J46:K46"/>
    <mergeCell ref="A37:A41"/>
    <mergeCell ref="B37:E39"/>
    <mergeCell ref="F37:G39"/>
    <mergeCell ref="H37:K37"/>
    <mergeCell ref="L37:L41"/>
    <mergeCell ref="H38:K38"/>
    <mergeCell ref="H39:K39"/>
    <mergeCell ref="B40:E40"/>
    <mergeCell ref="F40:G41"/>
    <mergeCell ref="D41:E41"/>
    <mergeCell ref="H41:I41"/>
    <mergeCell ref="H40:I40"/>
    <mergeCell ref="J40:K40"/>
    <mergeCell ref="A31:A35"/>
    <mergeCell ref="B31:E33"/>
    <mergeCell ref="F31:G33"/>
    <mergeCell ref="H31:K31"/>
    <mergeCell ref="L31:L35"/>
    <mergeCell ref="H32:K32"/>
    <mergeCell ref="H33:K33"/>
    <mergeCell ref="B34:E34"/>
    <mergeCell ref="F34:G35"/>
    <mergeCell ref="D35:E35"/>
    <mergeCell ref="H35:I35"/>
    <mergeCell ref="H34:I34"/>
    <mergeCell ref="J34:K34"/>
    <mergeCell ref="A25:A29"/>
    <mergeCell ref="B25:E27"/>
    <mergeCell ref="F25:G27"/>
    <mergeCell ref="H25:K25"/>
    <mergeCell ref="L25:L29"/>
    <mergeCell ref="H26:K26"/>
    <mergeCell ref="H27:K27"/>
    <mergeCell ref="B28:E28"/>
    <mergeCell ref="F28:G29"/>
    <mergeCell ref="D29:E29"/>
    <mergeCell ref="H29:I29"/>
    <mergeCell ref="H28:I28"/>
    <mergeCell ref="J28:K28"/>
    <mergeCell ref="A19:A23"/>
    <mergeCell ref="B19:E21"/>
    <mergeCell ref="F19:G21"/>
    <mergeCell ref="H19:K19"/>
    <mergeCell ref="L19:L23"/>
    <mergeCell ref="H20:K20"/>
    <mergeCell ref="H21:K21"/>
    <mergeCell ref="B22:E22"/>
    <mergeCell ref="F22:G23"/>
    <mergeCell ref="D23:E23"/>
    <mergeCell ref="H23:I23"/>
    <mergeCell ref="H22:I22"/>
    <mergeCell ref="J22:K22"/>
    <mergeCell ref="A13:A17"/>
    <mergeCell ref="B13:E15"/>
    <mergeCell ref="F13:G15"/>
    <mergeCell ref="H13:K13"/>
    <mergeCell ref="L13:L17"/>
    <mergeCell ref="H14:K14"/>
    <mergeCell ref="H15:K15"/>
    <mergeCell ref="B16:E16"/>
    <mergeCell ref="F16:G17"/>
    <mergeCell ref="D17:E17"/>
    <mergeCell ref="H17:I17"/>
    <mergeCell ref="H16:I16"/>
    <mergeCell ref="J16:K16"/>
    <mergeCell ref="H7:K7"/>
    <mergeCell ref="H8:K8"/>
    <mergeCell ref="H9:K9"/>
    <mergeCell ref="H10:I10"/>
    <mergeCell ref="A7:A11"/>
    <mergeCell ref="B7:E9"/>
    <mergeCell ref="F7:G9"/>
    <mergeCell ref="L7:L11"/>
    <mergeCell ref="B10:E10"/>
    <mergeCell ref="F10:G11"/>
    <mergeCell ref="J10:K10"/>
    <mergeCell ref="D11:E11"/>
    <mergeCell ref="H11:I11"/>
    <mergeCell ref="A1:A5"/>
    <mergeCell ref="B1:E3"/>
    <mergeCell ref="B4:E4"/>
    <mergeCell ref="D5:E5"/>
    <mergeCell ref="L1:L5"/>
    <mergeCell ref="F1:G3"/>
    <mergeCell ref="F4:G5"/>
    <mergeCell ref="H1:K1"/>
    <mergeCell ref="H2:K2"/>
    <mergeCell ref="H3:K3"/>
    <mergeCell ref="H5:I5"/>
    <mergeCell ref="H4:I4"/>
    <mergeCell ref="J4:K4"/>
  </mergeCells>
  <pageMargins left="0.11811023622047245" right="0.11811023622047245" top="0.39370078740157483" bottom="0.39370078740157483" header="0.31496062992125984" footer="0.31496062992125984"/>
  <pageSetup paperSize="9" scale="67" fitToHeight="0" orientation="portrait" horizontalDpi="4294967292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workbookViewId="0">
      <selection activeCell="F16" sqref="F16:G17"/>
    </sheetView>
  </sheetViews>
  <sheetFormatPr baseColWidth="10" defaultRowHeight="15" x14ac:dyDescent="0.25"/>
  <cols>
    <col min="1" max="1" width="12.7109375" style="3" customWidth="1"/>
    <col min="2" max="11" width="11.42578125" style="3"/>
    <col min="12" max="12" width="12.7109375" style="3" customWidth="1"/>
    <col min="13" max="16384" width="11.42578125" style="3"/>
  </cols>
  <sheetData>
    <row r="1" spans="1:12" ht="15" customHeight="1" thickTop="1" x14ac:dyDescent="0.25">
      <c r="A1" s="117"/>
      <c r="B1" s="110" t="str">
        <f>Daten!$B$1</f>
        <v>Pale Ale No. 11</v>
      </c>
      <c r="C1" s="111"/>
      <c r="D1" s="111"/>
      <c r="E1" s="111"/>
      <c r="F1" s="113" t="s">
        <v>18</v>
      </c>
      <c r="G1" s="114"/>
      <c r="H1" s="120" t="str">
        <f>"Malz: "&amp;Daten!$B$5</f>
        <v>Malz: Wiener Malz, Münchener Malz</v>
      </c>
      <c r="I1" s="121"/>
      <c r="J1" s="121"/>
      <c r="K1" s="91"/>
      <c r="L1" s="91"/>
    </row>
    <row r="2" spans="1:12" ht="15" customHeight="1" x14ac:dyDescent="0.25">
      <c r="A2" s="118"/>
      <c r="B2" s="112"/>
      <c r="C2" s="112"/>
      <c r="D2" s="112"/>
      <c r="E2" s="112"/>
      <c r="F2" s="115"/>
      <c r="G2" s="116"/>
      <c r="H2" s="104" t="str">
        <f>"Hopfen: "&amp;Daten!$B$7</f>
        <v>Hopfen: Magnum, Spalter Select</v>
      </c>
      <c r="I2" s="105"/>
      <c r="J2" s="105"/>
      <c r="K2" s="92"/>
      <c r="L2" s="92"/>
    </row>
    <row r="3" spans="1:12" ht="15" customHeight="1" x14ac:dyDescent="0.25">
      <c r="A3" s="118"/>
      <c r="B3" s="112"/>
      <c r="C3" s="112"/>
      <c r="D3" s="112"/>
      <c r="E3" s="112"/>
      <c r="F3" s="115"/>
      <c r="G3" s="116"/>
      <c r="H3" s="104" t="str">
        <f>"Hefe: "&amp;Daten!$B$6</f>
        <v>Hefe: Safale S-04</v>
      </c>
      <c r="I3" s="105"/>
      <c r="J3" s="105"/>
      <c r="K3" s="92"/>
      <c r="L3" s="92"/>
    </row>
    <row r="4" spans="1:12" ht="15" customHeight="1" x14ac:dyDescent="0.25">
      <c r="A4" s="118"/>
      <c r="B4" s="94" t="str">
        <f>Daten!$B$2</f>
        <v>Ortruds Badebräu</v>
      </c>
      <c r="C4" s="95"/>
      <c r="D4" s="95"/>
      <c r="E4" s="95"/>
      <c r="F4" s="96" t="s">
        <v>10</v>
      </c>
      <c r="G4" s="97"/>
      <c r="H4" s="106" t="str">
        <f>"Bittere: "&amp;Daten!$B$8 &amp;" IBU"</f>
        <v>Bittere: 40 IBU</v>
      </c>
      <c r="I4" s="107"/>
      <c r="J4" s="108" t="str">
        <f>"Farbe: "&amp;Daten!$B$9 &amp; " EBC"</f>
        <v>Farbe: 21 EBC</v>
      </c>
      <c r="K4" s="109"/>
      <c r="L4" s="92"/>
    </row>
    <row r="5" spans="1:12" ht="15" customHeight="1" thickBot="1" x14ac:dyDescent="0.3">
      <c r="A5" s="119"/>
      <c r="B5" s="10" t="str">
        <f>"Stammwürze: "&amp;Daten!$B$3&amp;" °P"</f>
        <v>Stammwürze: 13 °P</v>
      </c>
      <c r="C5" s="10"/>
      <c r="D5" s="100" t="str">
        <f>"Alkohol: "&amp;Daten!$B$4&amp;" %"</f>
        <v>Alkohol: 6 %</v>
      </c>
      <c r="E5" s="101"/>
      <c r="F5" s="98"/>
      <c r="G5" s="99"/>
      <c r="H5" s="122" t="str">
        <f>"Gebraut am: "&amp;TEXT(Daten!$B$10,"TT.MM.JJJJ")</f>
        <v>Gebraut am: 20.06.2015</v>
      </c>
      <c r="I5" s="103"/>
      <c r="J5" s="11"/>
      <c r="K5" s="12" t="str">
        <f>"Abgefüllt am: "&amp;TEXT(Daten!$B$11,"TT.MM.JJJJ")</f>
        <v>Abgefüllt am: 04.07.2015</v>
      </c>
      <c r="L5" s="93"/>
    </row>
    <row r="6" spans="1:12" ht="15.75" customHeight="1" thickTop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15" customHeight="1" thickTop="1" x14ac:dyDescent="0.25">
      <c r="A7" s="117"/>
      <c r="B7" s="110" t="str">
        <f>Daten!$B$1</f>
        <v>Pale Ale No. 11</v>
      </c>
      <c r="C7" s="111"/>
      <c r="D7" s="111"/>
      <c r="E7" s="111"/>
      <c r="F7" s="113" t="s">
        <v>18</v>
      </c>
      <c r="G7" s="114"/>
      <c r="H7" s="120" t="str">
        <f>"Malz: "&amp;Daten!$B$5</f>
        <v>Malz: Wiener Malz, Münchener Malz</v>
      </c>
      <c r="I7" s="121"/>
      <c r="J7" s="121"/>
      <c r="K7" s="91"/>
      <c r="L7" s="91"/>
    </row>
    <row r="8" spans="1:12" ht="15" customHeight="1" x14ac:dyDescent="0.25">
      <c r="A8" s="118"/>
      <c r="B8" s="112"/>
      <c r="C8" s="112"/>
      <c r="D8" s="112"/>
      <c r="E8" s="112"/>
      <c r="F8" s="115"/>
      <c r="G8" s="116"/>
      <c r="H8" s="104" t="str">
        <f>"Hopfen: "&amp;Daten!$B$7</f>
        <v>Hopfen: Magnum, Spalter Select</v>
      </c>
      <c r="I8" s="105"/>
      <c r="J8" s="105"/>
      <c r="K8" s="92"/>
      <c r="L8" s="92"/>
    </row>
    <row r="9" spans="1:12" ht="15" customHeight="1" x14ac:dyDescent="0.25">
      <c r="A9" s="118"/>
      <c r="B9" s="112"/>
      <c r="C9" s="112"/>
      <c r="D9" s="112"/>
      <c r="E9" s="112"/>
      <c r="F9" s="115"/>
      <c r="G9" s="116"/>
      <c r="H9" s="104" t="str">
        <f>"Hefe: "&amp;Daten!$B$6</f>
        <v>Hefe: Safale S-04</v>
      </c>
      <c r="I9" s="105"/>
      <c r="J9" s="105"/>
      <c r="K9" s="92"/>
      <c r="L9" s="92"/>
    </row>
    <row r="10" spans="1:12" ht="15" customHeight="1" x14ac:dyDescent="0.25">
      <c r="A10" s="118"/>
      <c r="B10" s="94" t="str">
        <f>Daten!$B$2</f>
        <v>Ortruds Badebräu</v>
      </c>
      <c r="C10" s="95"/>
      <c r="D10" s="95"/>
      <c r="E10" s="95"/>
      <c r="F10" s="96" t="s">
        <v>10</v>
      </c>
      <c r="G10" s="97"/>
      <c r="H10" s="106" t="str">
        <f>"Bittere: "&amp;Daten!$B$8 &amp;" IBU"</f>
        <v>Bittere: 40 IBU</v>
      </c>
      <c r="I10" s="107"/>
      <c r="J10" s="108" t="str">
        <f>"Farbe: "&amp;Daten!$B$9 &amp; " EBC"</f>
        <v>Farbe: 21 EBC</v>
      </c>
      <c r="K10" s="109"/>
      <c r="L10" s="92"/>
    </row>
    <row r="11" spans="1:12" ht="15" customHeight="1" thickBot="1" x14ac:dyDescent="0.3">
      <c r="A11" s="119"/>
      <c r="B11" s="10" t="str">
        <f>"Stammwürze: "&amp;Daten!$B$3&amp;" °P"</f>
        <v>Stammwürze: 13 °P</v>
      </c>
      <c r="C11" s="10"/>
      <c r="D11" s="100" t="str">
        <f>"Alkohol: "&amp;Daten!$B$4&amp;" %"</f>
        <v>Alkohol: 6 %</v>
      </c>
      <c r="E11" s="101"/>
      <c r="F11" s="98"/>
      <c r="G11" s="99"/>
      <c r="H11" s="102" t="str">
        <f>"Gebraut am: "&amp;TEXT(Daten!$B$10,"TT.MM.JJJJ")</f>
        <v>Gebraut am: 20.06.2015</v>
      </c>
      <c r="I11" s="103"/>
      <c r="J11" s="11"/>
      <c r="K11" s="12" t="str">
        <f>"Abgefüllt am: "&amp;TEXT(Daten!$B$11,"TT.MM.JJJJ")</f>
        <v>Abgefüllt am: 04.07.2015</v>
      </c>
      <c r="L11" s="93"/>
    </row>
    <row r="12" spans="1:12" ht="15.75" customHeight="1" thickTop="1" thickBo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ht="15.75" customHeight="1" thickTop="1" x14ac:dyDescent="0.25">
      <c r="A13" s="117"/>
      <c r="B13" s="110" t="str">
        <f>Daten!$B$1</f>
        <v>Pale Ale No. 11</v>
      </c>
      <c r="C13" s="111"/>
      <c r="D13" s="111"/>
      <c r="E13" s="111"/>
      <c r="F13" s="113" t="s">
        <v>18</v>
      </c>
      <c r="G13" s="114"/>
      <c r="H13" s="120" t="str">
        <f>"Malz: "&amp;Daten!$B$5</f>
        <v>Malz: Wiener Malz, Münchener Malz</v>
      </c>
      <c r="I13" s="121"/>
      <c r="J13" s="121"/>
      <c r="K13" s="91"/>
      <c r="L13" s="91"/>
    </row>
    <row r="14" spans="1:12" x14ac:dyDescent="0.25">
      <c r="A14" s="118"/>
      <c r="B14" s="112"/>
      <c r="C14" s="112"/>
      <c r="D14" s="112"/>
      <c r="E14" s="112"/>
      <c r="F14" s="115"/>
      <c r="G14" s="116"/>
      <c r="H14" s="104" t="str">
        <f>"Hopfen: "&amp;Daten!$B$7</f>
        <v>Hopfen: Magnum, Spalter Select</v>
      </c>
      <c r="I14" s="105"/>
      <c r="J14" s="105"/>
      <c r="K14" s="92"/>
      <c r="L14" s="92"/>
    </row>
    <row r="15" spans="1:12" x14ac:dyDescent="0.25">
      <c r="A15" s="118"/>
      <c r="B15" s="112"/>
      <c r="C15" s="112"/>
      <c r="D15" s="112"/>
      <c r="E15" s="112"/>
      <c r="F15" s="115"/>
      <c r="G15" s="116"/>
      <c r="H15" s="104" t="str">
        <f>"Hefe: "&amp;Daten!$B$6</f>
        <v>Hefe: Safale S-04</v>
      </c>
      <c r="I15" s="105"/>
      <c r="J15" s="105"/>
      <c r="K15" s="92"/>
      <c r="L15" s="92"/>
    </row>
    <row r="16" spans="1:12" x14ac:dyDescent="0.25">
      <c r="A16" s="118"/>
      <c r="B16" s="94" t="str">
        <f>Daten!$B$2</f>
        <v>Ortruds Badebräu</v>
      </c>
      <c r="C16" s="95"/>
      <c r="D16" s="95"/>
      <c r="E16" s="95"/>
      <c r="F16" s="96" t="s">
        <v>10</v>
      </c>
      <c r="G16" s="97"/>
      <c r="H16" s="106" t="str">
        <f>"Bittere: "&amp;Daten!$B$8 &amp;" IBU"</f>
        <v>Bittere: 40 IBU</v>
      </c>
      <c r="I16" s="107"/>
      <c r="J16" s="108" t="str">
        <f>"Farbe: "&amp;Daten!$B$9 &amp; " EBC"</f>
        <v>Farbe: 21 EBC</v>
      </c>
      <c r="K16" s="109"/>
      <c r="L16" s="92"/>
    </row>
    <row r="17" spans="1:12" ht="15.75" thickBot="1" x14ac:dyDescent="0.3">
      <c r="A17" s="119"/>
      <c r="B17" s="10" t="str">
        <f>"Stammwürze: "&amp;Daten!$B$3&amp;" °P"</f>
        <v>Stammwürze: 13 °P</v>
      </c>
      <c r="C17" s="10"/>
      <c r="D17" s="100" t="str">
        <f>"Alkohol: "&amp;Daten!$B$4&amp;" %"</f>
        <v>Alkohol: 6 %</v>
      </c>
      <c r="E17" s="101"/>
      <c r="F17" s="98"/>
      <c r="G17" s="99"/>
      <c r="H17" s="102" t="str">
        <f>"Gebraut am: "&amp;TEXT(Daten!$B$10,"TT.MM.JJJJ")</f>
        <v>Gebraut am: 20.06.2015</v>
      </c>
      <c r="I17" s="103"/>
      <c r="J17" s="11"/>
      <c r="K17" s="12" t="str">
        <f>"Abgefüllt am: "&amp;TEXT(Daten!$B$11,"TT.MM.JJJJ")</f>
        <v>Abgefüllt am: 04.07.2015</v>
      </c>
      <c r="L17" s="93"/>
    </row>
    <row r="18" spans="1:12" ht="16.5" thickTop="1" thickBo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5.75" customHeight="1" thickTop="1" x14ac:dyDescent="0.25">
      <c r="A19" s="117"/>
      <c r="B19" s="110" t="str">
        <f>Daten!$B$1</f>
        <v>Pale Ale No. 11</v>
      </c>
      <c r="C19" s="111"/>
      <c r="D19" s="111"/>
      <c r="E19" s="111"/>
      <c r="F19" s="113" t="s">
        <v>18</v>
      </c>
      <c r="G19" s="114"/>
      <c r="H19" s="120" t="str">
        <f>"Malz: "&amp;Daten!$B$5</f>
        <v>Malz: Wiener Malz, Münchener Malz</v>
      </c>
      <c r="I19" s="121"/>
      <c r="J19" s="121"/>
      <c r="K19" s="91"/>
      <c r="L19" s="91"/>
    </row>
    <row r="20" spans="1:12" x14ac:dyDescent="0.25">
      <c r="A20" s="118"/>
      <c r="B20" s="112"/>
      <c r="C20" s="112"/>
      <c r="D20" s="112"/>
      <c r="E20" s="112"/>
      <c r="F20" s="115"/>
      <c r="G20" s="116"/>
      <c r="H20" s="104" t="str">
        <f>"Hopfen: "&amp;Daten!$B$7</f>
        <v>Hopfen: Magnum, Spalter Select</v>
      </c>
      <c r="I20" s="105"/>
      <c r="J20" s="105"/>
      <c r="K20" s="92"/>
      <c r="L20" s="92"/>
    </row>
    <row r="21" spans="1:12" x14ac:dyDescent="0.25">
      <c r="A21" s="118"/>
      <c r="B21" s="112"/>
      <c r="C21" s="112"/>
      <c r="D21" s="112"/>
      <c r="E21" s="112"/>
      <c r="F21" s="115"/>
      <c r="G21" s="116"/>
      <c r="H21" s="104" t="str">
        <f>"Hefe: "&amp;Daten!$B$6</f>
        <v>Hefe: Safale S-04</v>
      </c>
      <c r="I21" s="105"/>
      <c r="J21" s="105"/>
      <c r="K21" s="92"/>
      <c r="L21" s="92"/>
    </row>
    <row r="22" spans="1:12" x14ac:dyDescent="0.25">
      <c r="A22" s="118"/>
      <c r="B22" s="94" t="str">
        <f>Daten!$B$2</f>
        <v>Ortruds Badebräu</v>
      </c>
      <c r="C22" s="95"/>
      <c r="D22" s="95"/>
      <c r="E22" s="95"/>
      <c r="F22" s="96" t="s">
        <v>10</v>
      </c>
      <c r="G22" s="97"/>
      <c r="H22" s="106" t="str">
        <f>"Bittere: "&amp;Daten!$B$8 &amp;" IBU"</f>
        <v>Bittere: 40 IBU</v>
      </c>
      <c r="I22" s="107"/>
      <c r="J22" s="108" t="str">
        <f>"Farbe: "&amp;Daten!$B$9 &amp; " EBC"</f>
        <v>Farbe: 21 EBC</v>
      </c>
      <c r="K22" s="109"/>
      <c r="L22" s="92"/>
    </row>
    <row r="23" spans="1:12" ht="15.75" thickBot="1" x14ac:dyDescent="0.3">
      <c r="A23" s="119"/>
      <c r="B23" s="10" t="str">
        <f>"Stammwürze: "&amp;Daten!$B$3&amp;" °P"</f>
        <v>Stammwürze: 13 °P</v>
      </c>
      <c r="C23" s="10"/>
      <c r="D23" s="100" t="str">
        <f>"Alkohol: "&amp;Daten!$B$4&amp;" %"</f>
        <v>Alkohol: 6 %</v>
      </c>
      <c r="E23" s="101"/>
      <c r="F23" s="98"/>
      <c r="G23" s="99"/>
      <c r="H23" s="102" t="str">
        <f>"Gebraut am: "&amp;TEXT(Daten!$B$10,"TT.MM.JJJJ")</f>
        <v>Gebraut am: 20.06.2015</v>
      </c>
      <c r="I23" s="103"/>
      <c r="J23" s="11"/>
      <c r="K23" s="12" t="str">
        <f>"Abgefüllt am: "&amp;TEXT(Daten!$B$11,"TT.MM.JJJJ")</f>
        <v>Abgefüllt am: 04.07.2015</v>
      </c>
      <c r="L23" s="93"/>
    </row>
    <row r="24" spans="1:12" ht="16.5" thickTop="1" thickBo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  <row r="25" spans="1:12" ht="15.75" customHeight="1" thickTop="1" x14ac:dyDescent="0.25">
      <c r="A25" s="117"/>
      <c r="B25" s="110" t="str">
        <f>Daten!$B$1</f>
        <v>Pale Ale No. 11</v>
      </c>
      <c r="C25" s="111"/>
      <c r="D25" s="111"/>
      <c r="E25" s="111"/>
      <c r="F25" s="113" t="s">
        <v>18</v>
      </c>
      <c r="G25" s="114"/>
      <c r="H25" s="120" t="str">
        <f>"Malz: "&amp;Daten!$B$5</f>
        <v>Malz: Wiener Malz, Münchener Malz</v>
      </c>
      <c r="I25" s="121"/>
      <c r="J25" s="121"/>
      <c r="K25" s="91"/>
      <c r="L25" s="91"/>
    </row>
    <row r="26" spans="1:12" x14ac:dyDescent="0.25">
      <c r="A26" s="118"/>
      <c r="B26" s="112"/>
      <c r="C26" s="112"/>
      <c r="D26" s="112"/>
      <c r="E26" s="112"/>
      <c r="F26" s="115"/>
      <c r="G26" s="116"/>
      <c r="H26" s="104" t="str">
        <f>"Hopfen: "&amp;Daten!$B$7</f>
        <v>Hopfen: Magnum, Spalter Select</v>
      </c>
      <c r="I26" s="105"/>
      <c r="J26" s="105"/>
      <c r="K26" s="92"/>
      <c r="L26" s="92"/>
    </row>
    <row r="27" spans="1:12" x14ac:dyDescent="0.25">
      <c r="A27" s="118"/>
      <c r="B27" s="112"/>
      <c r="C27" s="112"/>
      <c r="D27" s="112"/>
      <c r="E27" s="112"/>
      <c r="F27" s="115"/>
      <c r="G27" s="116"/>
      <c r="H27" s="104" t="str">
        <f>"Hefe: "&amp;Daten!$B$6</f>
        <v>Hefe: Safale S-04</v>
      </c>
      <c r="I27" s="105"/>
      <c r="J27" s="105"/>
      <c r="K27" s="92"/>
      <c r="L27" s="92"/>
    </row>
    <row r="28" spans="1:12" x14ac:dyDescent="0.25">
      <c r="A28" s="118"/>
      <c r="B28" s="94" t="str">
        <f>Daten!$B$2</f>
        <v>Ortruds Badebräu</v>
      </c>
      <c r="C28" s="95"/>
      <c r="D28" s="95"/>
      <c r="E28" s="95"/>
      <c r="F28" s="96" t="s">
        <v>10</v>
      </c>
      <c r="G28" s="97"/>
      <c r="H28" s="106" t="str">
        <f>"Bittere: "&amp;Daten!$B$8 &amp;" IBU"</f>
        <v>Bittere: 40 IBU</v>
      </c>
      <c r="I28" s="107"/>
      <c r="J28" s="108" t="str">
        <f>"Farbe: "&amp;Daten!$B$9 &amp; " EBC"</f>
        <v>Farbe: 21 EBC</v>
      </c>
      <c r="K28" s="109"/>
      <c r="L28" s="92"/>
    </row>
    <row r="29" spans="1:12" ht="15.75" thickBot="1" x14ac:dyDescent="0.3">
      <c r="A29" s="119"/>
      <c r="B29" s="10" t="str">
        <f>"Stammwürze: "&amp;Daten!$B$3&amp;" °P"</f>
        <v>Stammwürze: 13 °P</v>
      </c>
      <c r="C29" s="10"/>
      <c r="D29" s="100" t="str">
        <f>"Alkohol: "&amp;Daten!$B$4&amp;" %"</f>
        <v>Alkohol: 6 %</v>
      </c>
      <c r="E29" s="101"/>
      <c r="F29" s="98"/>
      <c r="G29" s="99"/>
      <c r="H29" s="102" t="str">
        <f>"Gebraut am: "&amp;TEXT(Daten!$B$10,"TT.MM.JJJJ")</f>
        <v>Gebraut am: 20.06.2015</v>
      </c>
      <c r="I29" s="103"/>
      <c r="J29" s="11"/>
      <c r="K29" s="12" t="str">
        <f>"Abgefüllt am: "&amp;TEXT(Daten!$B$11,"TT.MM.JJJJ")</f>
        <v>Abgefüllt am: 04.07.2015</v>
      </c>
      <c r="L29" s="93"/>
    </row>
    <row r="30" spans="1:12" ht="16.5" thickTop="1" thickBot="1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15.75" customHeight="1" thickTop="1" x14ac:dyDescent="0.25">
      <c r="A31" s="117"/>
      <c r="B31" s="110" t="str">
        <f>Daten!$B$1</f>
        <v>Pale Ale No. 11</v>
      </c>
      <c r="C31" s="111"/>
      <c r="D31" s="111"/>
      <c r="E31" s="111"/>
      <c r="F31" s="113" t="s">
        <v>18</v>
      </c>
      <c r="G31" s="114"/>
      <c r="H31" s="120" t="str">
        <f>"Malz: "&amp;Daten!$B$5</f>
        <v>Malz: Wiener Malz, Münchener Malz</v>
      </c>
      <c r="I31" s="121"/>
      <c r="J31" s="121"/>
      <c r="K31" s="91"/>
      <c r="L31" s="91"/>
    </row>
    <row r="32" spans="1:12" x14ac:dyDescent="0.25">
      <c r="A32" s="118"/>
      <c r="B32" s="112"/>
      <c r="C32" s="112"/>
      <c r="D32" s="112"/>
      <c r="E32" s="112"/>
      <c r="F32" s="115"/>
      <c r="G32" s="116"/>
      <c r="H32" s="104" t="str">
        <f>"Hopfen: "&amp;Daten!$B$7</f>
        <v>Hopfen: Magnum, Spalter Select</v>
      </c>
      <c r="I32" s="105"/>
      <c r="J32" s="105"/>
      <c r="K32" s="92"/>
      <c r="L32" s="92"/>
    </row>
    <row r="33" spans="1:12" x14ac:dyDescent="0.25">
      <c r="A33" s="118"/>
      <c r="B33" s="112"/>
      <c r="C33" s="112"/>
      <c r="D33" s="112"/>
      <c r="E33" s="112"/>
      <c r="F33" s="115"/>
      <c r="G33" s="116"/>
      <c r="H33" s="104" t="str">
        <f>"Hefe: "&amp;Daten!$B$6</f>
        <v>Hefe: Safale S-04</v>
      </c>
      <c r="I33" s="105"/>
      <c r="J33" s="105"/>
      <c r="K33" s="92"/>
      <c r="L33" s="92"/>
    </row>
    <row r="34" spans="1:12" x14ac:dyDescent="0.25">
      <c r="A34" s="118"/>
      <c r="B34" s="94" t="str">
        <f>Daten!$B$2</f>
        <v>Ortruds Badebräu</v>
      </c>
      <c r="C34" s="95"/>
      <c r="D34" s="95"/>
      <c r="E34" s="95"/>
      <c r="F34" s="96" t="s">
        <v>10</v>
      </c>
      <c r="G34" s="97"/>
      <c r="H34" s="106" t="str">
        <f>"Bittere: "&amp;Daten!$B$8 &amp;" IBU"</f>
        <v>Bittere: 40 IBU</v>
      </c>
      <c r="I34" s="107"/>
      <c r="J34" s="108" t="str">
        <f>"Farbe: "&amp;Daten!$B$9 &amp; " EBC"</f>
        <v>Farbe: 21 EBC</v>
      </c>
      <c r="K34" s="109"/>
      <c r="L34" s="92"/>
    </row>
    <row r="35" spans="1:12" ht="15.75" thickBot="1" x14ac:dyDescent="0.3">
      <c r="A35" s="119"/>
      <c r="B35" s="10" t="str">
        <f>"Stammwürze: "&amp;Daten!$B$3&amp;" °P"</f>
        <v>Stammwürze: 13 °P</v>
      </c>
      <c r="C35" s="10"/>
      <c r="D35" s="100" t="str">
        <f>"Alkohol: "&amp;Daten!$B$4&amp;" %"</f>
        <v>Alkohol: 6 %</v>
      </c>
      <c r="E35" s="101"/>
      <c r="F35" s="98"/>
      <c r="G35" s="99"/>
      <c r="H35" s="102" t="str">
        <f>"Gebraut am: "&amp;TEXT(Daten!$B$10,"TT.MM.JJJJ")</f>
        <v>Gebraut am: 20.06.2015</v>
      </c>
      <c r="I35" s="103"/>
      <c r="J35" s="11"/>
      <c r="K35" s="12" t="str">
        <f>"Abgefüllt am: "&amp;TEXT(Daten!$B$11,"TT.MM.JJJJ")</f>
        <v>Abgefüllt am: 04.07.2015</v>
      </c>
      <c r="L35" s="93"/>
    </row>
    <row r="36" spans="1:12" ht="16.5" thickTop="1" thickBot="1" x14ac:dyDescent="0.3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2" ht="15.75" customHeight="1" thickTop="1" x14ac:dyDescent="0.25">
      <c r="A37" s="117"/>
      <c r="B37" s="110" t="str">
        <f>Daten!$B$1</f>
        <v>Pale Ale No. 11</v>
      </c>
      <c r="C37" s="111"/>
      <c r="D37" s="111"/>
      <c r="E37" s="111"/>
      <c r="F37" s="113" t="s">
        <v>18</v>
      </c>
      <c r="G37" s="114"/>
      <c r="H37" s="120" t="str">
        <f>"Malz: "&amp;Daten!$B$5</f>
        <v>Malz: Wiener Malz, Münchener Malz</v>
      </c>
      <c r="I37" s="121"/>
      <c r="J37" s="121"/>
      <c r="K37" s="91"/>
      <c r="L37" s="91"/>
    </row>
    <row r="38" spans="1:12" x14ac:dyDescent="0.25">
      <c r="A38" s="118"/>
      <c r="B38" s="112"/>
      <c r="C38" s="112"/>
      <c r="D38" s="112"/>
      <c r="E38" s="112"/>
      <c r="F38" s="115"/>
      <c r="G38" s="116"/>
      <c r="H38" s="104" t="str">
        <f>"Hopfen: "&amp;Daten!$B$7</f>
        <v>Hopfen: Magnum, Spalter Select</v>
      </c>
      <c r="I38" s="105"/>
      <c r="J38" s="105"/>
      <c r="K38" s="92"/>
      <c r="L38" s="92"/>
    </row>
    <row r="39" spans="1:12" x14ac:dyDescent="0.25">
      <c r="A39" s="118"/>
      <c r="B39" s="112"/>
      <c r="C39" s="112"/>
      <c r="D39" s="112"/>
      <c r="E39" s="112"/>
      <c r="F39" s="115"/>
      <c r="G39" s="116"/>
      <c r="H39" s="104" t="str">
        <f>"Hefe: "&amp;Daten!$B$6</f>
        <v>Hefe: Safale S-04</v>
      </c>
      <c r="I39" s="105"/>
      <c r="J39" s="105"/>
      <c r="K39" s="92"/>
      <c r="L39" s="92"/>
    </row>
    <row r="40" spans="1:12" x14ac:dyDescent="0.25">
      <c r="A40" s="118"/>
      <c r="B40" s="94" t="str">
        <f>Daten!$B$2</f>
        <v>Ortruds Badebräu</v>
      </c>
      <c r="C40" s="95"/>
      <c r="D40" s="95"/>
      <c r="E40" s="95"/>
      <c r="F40" s="96" t="s">
        <v>10</v>
      </c>
      <c r="G40" s="97"/>
      <c r="H40" s="106" t="str">
        <f>"Bittere: "&amp;Daten!$B$8 &amp;" IBU"</f>
        <v>Bittere: 40 IBU</v>
      </c>
      <c r="I40" s="107"/>
      <c r="J40" s="108" t="str">
        <f>"Farbe: "&amp;Daten!$B$9 &amp; " EBC"</f>
        <v>Farbe: 21 EBC</v>
      </c>
      <c r="K40" s="109"/>
      <c r="L40" s="92"/>
    </row>
    <row r="41" spans="1:12" ht="15.75" thickBot="1" x14ac:dyDescent="0.3">
      <c r="A41" s="119"/>
      <c r="B41" s="10" t="str">
        <f>"Stammwürze: "&amp;Daten!$B$3&amp;" °P"</f>
        <v>Stammwürze: 13 °P</v>
      </c>
      <c r="C41" s="10"/>
      <c r="D41" s="100" t="str">
        <f>"Alkohol: "&amp;Daten!$B$4&amp;" %"</f>
        <v>Alkohol: 6 %</v>
      </c>
      <c r="E41" s="101"/>
      <c r="F41" s="98"/>
      <c r="G41" s="99"/>
      <c r="H41" s="102" t="str">
        <f>"Gebraut am: "&amp;TEXT(Daten!$B$10,"TT.MM.JJJJ")</f>
        <v>Gebraut am: 20.06.2015</v>
      </c>
      <c r="I41" s="103"/>
      <c r="J41" s="11"/>
      <c r="K41" s="12" t="str">
        <f>"Abgefüllt am: "&amp;TEXT(Daten!$B$11,"TT.MM.JJJJ")</f>
        <v>Abgefüllt am: 04.07.2015</v>
      </c>
      <c r="L41" s="93"/>
    </row>
    <row r="42" spans="1:12" ht="16.5" thickTop="1" thickBo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15.75" customHeight="1" thickTop="1" x14ac:dyDescent="0.25">
      <c r="A43" s="117"/>
      <c r="B43" s="110" t="str">
        <f>Daten!$B$1</f>
        <v>Pale Ale No. 11</v>
      </c>
      <c r="C43" s="111"/>
      <c r="D43" s="111"/>
      <c r="E43" s="111"/>
      <c r="F43" s="113" t="s">
        <v>18</v>
      </c>
      <c r="G43" s="114"/>
      <c r="H43" s="120" t="str">
        <f>"Malz: "&amp;Daten!$B$5</f>
        <v>Malz: Wiener Malz, Münchener Malz</v>
      </c>
      <c r="I43" s="121"/>
      <c r="J43" s="121"/>
      <c r="K43" s="91"/>
      <c r="L43" s="91"/>
    </row>
    <row r="44" spans="1:12" x14ac:dyDescent="0.25">
      <c r="A44" s="118"/>
      <c r="B44" s="112"/>
      <c r="C44" s="112"/>
      <c r="D44" s="112"/>
      <c r="E44" s="112"/>
      <c r="F44" s="115"/>
      <c r="G44" s="116"/>
      <c r="H44" s="104" t="str">
        <f>"Hopfen: "&amp;Daten!$B$7</f>
        <v>Hopfen: Magnum, Spalter Select</v>
      </c>
      <c r="I44" s="105"/>
      <c r="J44" s="105"/>
      <c r="K44" s="92"/>
      <c r="L44" s="92"/>
    </row>
    <row r="45" spans="1:12" x14ac:dyDescent="0.25">
      <c r="A45" s="118"/>
      <c r="B45" s="112"/>
      <c r="C45" s="112"/>
      <c r="D45" s="112"/>
      <c r="E45" s="112"/>
      <c r="F45" s="115"/>
      <c r="G45" s="116"/>
      <c r="H45" s="104" t="str">
        <f>"Hefe: "&amp;Daten!$B$6</f>
        <v>Hefe: Safale S-04</v>
      </c>
      <c r="I45" s="105"/>
      <c r="J45" s="105"/>
      <c r="K45" s="92"/>
      <c r="L45" s="92"/>
    </row>
    <row r="46" spans="1:12" x14ac:dyDescent="0.25">
      <c r="A46" s="118"/>
      <c r="B46" s="94" t="str">
        <f>Daten!$B$2</f>
        <v>Ortruds Badebräu</v>
      </c>
      <c r="C46" s="95"/>
      <c r="D46" s="95"/>
      <c r="E46" s="95"/>
      <c r="F46" s="96" t="s">
        <v>10</v>
      </c>
      <c r="G46" s="97"/>
      <c r="H46" s="106" t="str">
        <f>"Bittere: "&amp;Daten!$B$8 &amp;" IBU"</f>
        <v>Bittere: 40 IBU</v>
      </c>
      <c r="I46" s="107"/>
      <c r="J46" s="108" t="str">
        <f>"Farbe: "&amp;Daten!$B$9 &amp; " EBC"</f>
        <v>Farbe: 21 EBC</v>
      </c>
      <c r="K46" s="109"/>
      <c r="L46" s="92"/>
    </row>
    <row r="47" spans="1:12" ht="15.75" thickBot="1" x14ac:dyDescent="0.3">
      <c r="A47" s="119"/>
      <c r="B47" s="10" t="str">
        <f>"Stammwürze: "&amp;Daten!$B$3&amp;" °P"</f>
        <v>Stammwürze: 13 °P</v>
      </c>
      <c r="C47" s="10"/>
      <c r="D47" s="100" t="str">
        <f>"Alkohol: "&amp;Daten!$B$4&amp;" %"</f>
        <v>Alkohol: 6 %</v>
      </c>
      <c r="E47" s="101"/>
      <c r="F47" s="98"/>
      <c r="G47" s="99"/>
      <c r="H47" s="102" t="str">
        <f>"Gebraut am: "&amp;TEXT(Daten!$B$10,"TT.MM.JJJJ")</f>
        <v>Gebraut am: 20.06.2015</v>
      </c>
      <c r="I47" s="103"/>
      <c r="J47" s="11"/>
      <c r="K47" s="12" t="str">
        <f>"Abgefüllt am: "&amp;TEXT(Daten!$B$11,"TT.MM.JJJJ")</f>
        <v>Abgefüllt am: 04.07.2015</v>
      </c>
      <c r="L47" s="93"/>
    </row>
    <row r="48" spans="1:12" ht="16.5" thickTop="1" thickBo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</row>
    <row r="49" spans="1:12" ht="15.75" customHeight="1" thickTop="1" x14ac:dyDescent="0.25">
      <c r="A49" s="117"/>
      <c r="B49" s="110" t="str">
        <f>Daten!$B$1</f>
        <v>Pale Ale No. 11</v>
      </c>
      <c r="C49" s="111"/>
      <c r="D49" s="111"/>
      <c r="E49" s="111"/>
      <c r="F49" s="113" t="s">
        <v>18</v>
      </c>
      <c r="G49" s="114"/>
      <c r="H49" s="120" t="str">
        <f>"Malz: "&amp;Daten!$B$5</f>
        <v>Malz: Wiener Malz, Münchener Malz</v>
      </c>
      <c r="I49" s="121"/>
      <c r="J49" s="121"/>
      <c r="K49" s="91"/>
      <c r="L49" s="91"/>
    </row>
    <row r="50" spans="1:12" x14ac:dyDescent="0.25">
      <c r="A50" s="118"/>
      <c r="B50" s="112"/>
      <c r="C50" s="112"/>
      <c r="D50" s="112"/>
      <c r="E50" s="112"/>
      <c r="F50" s="115"/>
      <c r="G50" s="116"/>
      <c r="H50" s="104" t="str">
        <f>"Hopfen: "&amp;Daten!$B$7</f>
        <v>Hopfen: Magnum, Spalter Select</v>
      </c>
      <c r="I50" s="105"/>
      <c r="J50" s="105"/>
      <c r="K50" s="92"/>
      <c r="L50" s="92"/>
    </row>
    <row r="51" spans="1:12" x14ac:dyDescent="0.25">
      <c r="A51" s="118"/>
      <c r="B51" s="112"/>
      <c r="C51" s="112"/>
      <c r="D51" s="112"/>
      <c r="E51" s="112"/>
      <c r="F51" s="115"/>
      <c r="G51" s="116"/>
      <c r="H51" s="104" t="str">
        <f>"Hefe: "&amp;Daten!$B$6</f>
        <v>Hefe: Safale S-04</v>
      </c>
      <c r="I51" s="105"/>
      <c r="J51" s="105"/>
      <c r="K51" s="92"/>
      <c r="L51" s="92"/>
    </row>
    <row r="52" spans="1:12" x14ac:dyDescent="0.25">
      <c r="A52" s="118"/>
      <c r="B52" s="94" t="str">
        <f>Daten!$B$2</f>
        <v>Ortruds Badebräu</v>
      </c>
      <c r="C52" s="95"/>
      <c r="D52" s="95"/>
      <c r="E52" s="95"/>
      <c r="F52" s="96" t="s">
        <v>10</v>
      </c>
      <c r="G52" s="97"/>
      <c r="H52" s="106" t="str">
        <f>"Bittere: "&amp;Daten!$B$8 &amp;" IBU"</f>
        <v>Bittere: 40 IBU</v>
      </c>
      <c r="I52" s="107"/>
      <c r="J52" s="108" t="str">
        <f>"Farbe: "&amp;Daten!$B$9 &amp; " EBC"</f>
        <v>Farbe: 21 EBC</v>
      </c>
      <c r="K52" s="109"/>
      <c r="L52" s="92"/>
    </row>
    <row r="53" spans="1:12" ht="15.75" thickBot="1" x14ac:dyDescent="0.3">
      <c r="A53" s="119"/>
      <c r="B53" s="10" t="str">
        <f>"Stammwürze: "&amp;Daten!$B$3&amp;" °P"</f>
        <v>Stammwürze: 13 °P</v>
      </c>
      <c r="C53" s="10"/>
      <c r="D53" s="100" t="str">
        <f>"Alkohol: "&amp;Daten!$B$4&amp;" %"</f>
        <v>Alkohol: 6 %</v>
      </c>
      <c r="E53" s="101"/>
      <c r="F53" s="98"/>
      <c r="G53" s="99"/>
      <c r="H53" s="102" t="str">
        <f>"Gebraut am: "&amp;TEXT(Daten!$B$10,"TT.MM.JJJJ")</f>
        <v>Gebraut am: 20.06.2015</v>
      </c>
      <c r="I53" s="103"/>
      <c r="J53" s="11"/>
      <c r="K53" s="12" t="str">
        <f>"Abgefüllt am: "&amp;TEXT(Daten!$B$11,"TT.MM.JJJJ")</f>
        <v>Abgefüllt am: 04.07.2015</v>
      </c>
      <c r="L53" s="93"/>
    </row>
    <row r="54" spans="1:12" ht="16.5" thickTop="1" thickBo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15.75" customHeight="1" thickTop="1" x14ac:dyDescent="0.25">
      <c r="A55" s="117"/>
      <c r="B55" s="110" t="str">
        <f>Daten!$B$1</f>
        <v>Pale Ale No. 11</v>
      </c>
      <c r="C55" s="111"/>
      <c r="D55" s="111"/>
      <c r="E55" s="111"/>
      <c r="F55" s="113" t="s">
        <v>18</v>
      </c>
      <c r="G55" s="114"/>
      <c r="H55" s="120" t="str">
        <f>"Malz: "&amp;Daten!$B$5</f>
        <v>Malz: Wiener Malz, Münchener Malz</v>
      </c>
      <c r="I55" s="121"/>
      <c r="J55" s="121"/>
      <c r="K55" s="91"/>
      <c r="L55" s="91"/>
    </row>
    <row r="56" spans="1:12" x14ac:dyDescent="0.25">
      <c r="A56" s="118"/>
      <c r="B56" s="112"/>
      <c r="C56" s="112"/>
      <c r="D56" s="112"/>
      <c r="E56" s="112"/>
      <c r="F56" s="115"/>
      <c r="G56" s="116"/>
      <c r="H56" s="104" t="str">
        <f>"Hopfen: "&amp;Daten!$B$7</f>
        <v>Hopfen: Magnum, Spalter Select</v>
      </c>
      <c r="I56" s="105"/>
      <c r="J56" s="105"/>
      <c r="K56" s="92"/>
      <c r="L56" s="92"/>
    </row>
    <row r="57" spans="1:12" x14ac:dyDescent="0.25">
      <c r="A57" s="118"/>
      <c r="B57" s="112"/>
      <c r="C57" s="112"/>
      <c r="D57" s="112"/>
      <c r="E57" s="112"/>
      <c r="F57" s="115"/>
      <c r="G57" s="116"/>
      <c r="H57" s="104" t="str">
        <f>"Hefe: "&amp;Daten!$B$6</f>
        <v>Hefe: Safale S-04</v>
      </c>
      <c r="I57" s="105"/>
      <c r="J57" s="105"/>
      <c r="K57" s="92"/>
      <c r="L57" s="92"/>
    </row>
    <row r="58" spans="1:12" x14ac:dyDescent="0.25">
      <c r="A58" s="118"/>
      <c r="B58" s="94" t="str">
        <f>Daten!$B$2</f>
        <v>Ortruds Badebräu</v>
      </c>
      <c r="C58" s="95"/>
      <c r="D58" s="95"/>
      <c r="E58" s="95"/>
      <c r="F58" s="96" t="s">
        <v>10</v>
      </c>
      <c r="G58" s="97"/>
      <c r="H58" s="106" t="str">
        <f>"Bittere: "&amp;Daten!$B$8 &amp;" IBU"</f>
        <v>Bittere: 40 IBU</v>
      </c>
      <c r="I58" s="107"/>
      <c r="J58" s="108" t="str">
        <f>"Farbe: "&amp;Daten!$B$9 &amp; " EBC"</f>
        <v>Farbe: 21 EBC</v>
      </c>
      <c r="K58" s="109"/>
      <c r="L58" s="92"/>
    </row>
    <row r="59" spans="1:12" ht="15.75" thickBot="1" x14ac:dyDescent="0.3">
      <c r="A59" s="119"/>
      <c r="B59" s="10" t="str">
        <f>"Stammwürze: "&amp;Daten!$B$3&amp;" °P"</f>
        <v>Stammwürze: 13 °P</v>
      </c>
      <c r="C59" s="10"/>
      <c r="D59" s="100" t="str">
        <f>"Alkohol: "&amp;Daten!$B$4&amp;" %"</f>
        <v>Alkohol: 6 %</v>
      </c>
      <c r="E59" s="101"/>
      <c r="F59" s="98"/>
      <c r="G59" s="99"/>
      <c r="H59" s="102" t="str">
        <f>"Gebraut am: "&amp;TEXT(Daten!$B$10,"TT.MM.JJJJ")</f>
        <v>Gebraut am: 20.06.2015</v>
      </c>
      <c r="I59" s="103"/>
      <c r="J59" s="11"/>
      <c r="K59" s="12" t="str">
        <f>"Abgefüllt am: "&amp;TEXT(Daten!$B$11,"TT.MM.JJJJ")</f>
        <v>Abgefüllt am: 04.07.2015</v>
      </c>
      <c r="L59" s="93"/>
    </row>
    <row r="60" spans="1:12" ht="16.5" thickTop="1" thickBot="1" x14ac:dyDescent="0.3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</row>
    <row r="61" spans="1:12" ht="15.75" customHeight="1" thickTop="1" x14ac:dyDescent="0.25">
      <c r="A61" s="117"/>
      <c r="B61" s="110" t="str">
        <f>Daten!$B$1</f>
        <v>Pale Ale No. 11</v>
      </c>
      <c r="C61" s="111"/>
      <c r="D61" s="111"/>
      <c r="E61" s="111"/>
      <c r="F61" s="113" t="s">
        <v>18</v>
      </c>
      <c r="G61" s="114"/>
      <c r="H61" s="120" t="str">
        <f>"Malz: "&amp;Daten!$B$5</f>
        <v>Malz: Wiener Malz, Münchener Malz</v>
      </c>
      <c r="I61" s="121"/>
      <c r="J61" s="121"/>
      <c r="K61" s="91"/>
      <c r="L61" s="91"/>
    </row>
    <row r="62" spans="1:12" x14ac:dyDescent="0.25">
      <c r="A62" s="118"/>
      <c r="B62" s="112"/>
      <c r="C62" s="112"/>
      <c r="D62" s="112"/>
      <c r="E62" s="112"/>
      <c r="F62" s="115"/>
      <c r="G62" s="116"/>
      <c r="H62" s="104" t="str">
        <f>"Hopfen: "&amp;Daten!$B$7</f>
        <v>Hopfen: Magnum, Spalter Select</v>
      </c>
      <c r="I62" s="105"/>
      <c r="J62" s="105"/>
      <c r="K62" s="92"/>
      <c r="L62" s="92"/>
    </row>
    <row r="63" spans="1:12" x14ac:dyDescent="0.25">
      <c r="A63" s="118"/>
      <c r="B63" s="112"/>
      <c r="C63" s="112"/>
      <c r="D63" s="112"/>
      <c r="E63" s="112"/>
      <c r="F63" s="115"/>
      <c r="G63" s="116"/>
      <c r="H63" s="104" t="str">
        <f>"Hefe: "&amp;Daten!$B$6</f>
        <v>Hefe: Safale S-04</v>
      </c>
      <c r="I63" s="105"/>
      <c r="J63" s="105"/>
      <c r="K63" s="92"/>
      <c r="L63" s="92"/>
    </row>
    <row r="64" spans="1:12" x14ac:dyDescent="0.25">
      <c r="A64" s="118"/>
      <c r="B64" s="94" t="str">
        <f>Daten!$B$2</f>
        <v>Ortruds Badebräu</v>
      </c>
      <c r="C64" s="95"/>
      <c r="D64" s="95"/>
      <c r="E64" s="95"/>
      <c r="F64" s="96" t="s">
        <v>10</v>
      </c>
      <c r="G64" s="97"/>
      <c r="H64" s="106" t="str">
        <f>"Bittere: "&amp;Daten!$B$8 &amp;" IBU"</f>
        <v>Bittere: 40 IBU</v>
      </c>
      <c r="I64" s="107"/>
      <c r="J64" s="108" t="str">
        <f>"Farbe: "&amp;Daten!$B$9 &amp; " EBC"</f>
        <v>Farbe: 21 EBC</v>
      </c>
      <c r="K64" s="109"/>
      <c r="L64" s="92"/>
    </row>
    <row r="65" spans="1:12" ht="15.75" thickBot="1" x14ac:dyDescent="0.3">
      <c r="A65" s="119"/>
      <c r="B65" s="10" t="str">
        <f>"Stammwürze: "&amp;Daten!$B$3&amp;" °P"</f>
        <v>Stammwürze: 13 °P</v>
      </c>
      <c r="C65" s="10"/>
      <c r="D65" s="100" t="str">
        <f>"Alkohol: "&amp;Daten!$B$4&amp;" %"</f>
        <v>Alkohol: 6 %</v>
      </c>
      <c r="E65" s="101"/>
      <c r="F65" s="98"/>
      <c r="G65" s="99"/>
      <c r="H65" s="102" t="str">
        <f>"Gebraut am: "&amp;TEXT(Daten!$B$10,"TT.MM.JJJJ")</f>
        <v>Gebraut am: 20.06.2015</v>
      </c>
      <c r="I65" s="103"/>
      <c r="J65" s="11"/>
      <c r="K65" s="12" t="str">
        <f>"Abgefüllt am: "&amp;TEXT(Daten!$B$11,"TT.MM.JJJJ")</f>
        <v>Abgefüllt am: 04.07.2015</v>
      </c>
      <c r="L65" s="93"/>
    </row>
    <row r="66" spans="1:12" ht="16.5" thickTop="1" thickBo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15.75" customHeight="1" thickTop="1" x14ac:dyDescent="0.25">
      <c r="A67" s="117"/>
      <c r="B67" s="110" t="str">
        <f>Daten!$B$1</f>
        <v>Pale Ale No. 11</v>
      </c>
      <c r="C67" s="111"/>
      <c r="D67" s="111"/>
      <c r="E67" s="111"/>
      <c r="F67" s="113" t="s">
        <v>18</v>
      </c>
      <c r="G67" s="114"/>
      <c r="H67" s="120" t="str">
        <f>"Malz: "&amp;Daten!$B$5</f>
        <v>Malz: Wiener Malz, Münchener Malz</v>
      </c>
      <c r="I67" s="121"/>
      <c r="J67" s="121"/>
      <c r="K67" s="91"/>
      <c r="L67" s="91"/>
    </row>
    <row r="68" spans="1:12" x14ac:dyDescent="0.25">
      <c r="A68" s="118"/>
      <c r="B68" s="112"/>
      <c r="C68" s="112"/>
      <c r="D68" s="112"/>
      <c r="E68" s="112"/>
      <c r="F68" s="115"/>
      <c r="G68" s="116"/>
      <c r="H68" s="104" t="str">
        <f>"Hopfen: "&amp;Daten!$B$7</f>
        <v>Hopfen: Magnum, Spalter Select</v>
      </c>
      <c r="I68" s="105"/>
      <c r="J68" s="105"/>
      <c r="K68" s="92"/>
      <c r="L68" s="92"/>
    </row>
    <row r="69" spans="1:12" x14ac:dyDescent="0.25">
      <c r="A69" s="118"/>
      <c r="B69" s="112"/>
      <c r="C69" s="112"/>
      <c r="D69" s="112"/>
      <c r="E69" s="112"/>
      <c r="F69" s="115"/>
      <c r="G69" s="116"/>
      <c r="H69" s="104" t="str">
        <f>"Hefe: "&amp;Daten!$B$6</f>
        <v>Hefe: Safale S-04</v>
      </c>
      <c r="I69" s="105"/>
      <c r="J69" s="105"/>
      <c r="K69" s="92"/>
      <c r="L69" s="92"/>
    </row>
    <row r="70" spans="1:12" x14ac:dyDescent="0.25">
      <c r="A70" s="118"/>
      <c r="B70" s="94" t="str">
        <f>Daten!$B$2</f>
        <v>Ortruds Badebräu</v>
      </c>
      <c r="C70" s="95"/>
      <c r="D70" s="95"/>
      <c r="E70" s="95"/>
      <c r="F70" s="96" t="s">
        <v>10</v>
      </c>
      <c r="G70" s="97"/>
      <c r="H70" s="106" t="str">
        <f>"Bittere: "&amp;Daten!$B$8 &amp;" IBU"</f>
        <v>Bittere: 40 IBU</v>
      </c>
      <c r="I70" s="107"/>
      <c r="J70" s="108" t="str">
        <f>"Farbe: "&amp;Daten!$B$9 &amp; " EBC"</f>
        <v>Farbe: 21 EBC</v>
      </c>
      <c r="K70" s="109"/>
      <c r="L70" s="92"/>
    </row>
    <row r="71" spans="1:12" ht="15.75" thickBot="1" x14ac:dyDescent="0.3">
      <c r="A71" s="119"/>
      <c r="B71" s="10" t="str">
        <f>"Stammwürze: "&amp;Daten!$B$3&amp;" °P"</f>
        <v>Stammwürze: 13 °P</v>
      </c>
      <c r="C71" s="10"/>
      <c r="D71" s="100" t="str">
        <f>"Alkohol: "&amp;Daten!$B$4&amp;" %"</f>
        <v>Alkohol: 6 %</v>
      </c>
      <c r="E71" s="101"/>
      <c r="F71" s="98"/>
      <c r="G71" s="99"/>
      <c r="H71" s="102" t="str">
        <f>"Gebraut am: "&amp;TEXT(Daten!$B$10,"TT.MM.JJJJ")</f>
        <v>Gebraut am: 20.06.2015</v>
      </c>
      <c r="I71" s="103"/>
      <c r="J71" s="11"/>
      <c r="K71" s="12" t="str">
        <f>"Abgefüllt am: "&amp;TEXT(Daten!$B$11,"TT.MM.JJJJ")</f>
        <v>Abgefüllt am: 04.07.2015</v>
      </c>
      <c r="L71" s="93"/>
    </row>
    <row r="72" spans="1:12" ht="16.5" thickTop="1" thickBo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</row>
    <row r="73" spans="1:12" ht="15.75" customHeight="1" thickTop="1" x14ac:dyDescent="0.25">
      <c r="A73" s="117"/>
      <c r="B73" s="110" t="str">
        <f>Daten!$B$1</f>
        <v>Pale Ale No. 11</v>
      </c>
      <c r="C73" s="111"/>
      <c r="D73" s="111"/>
      <c r="E73" s="111"/>
      <c r="F73" s="113" t="s">
        <v>18</v>
      </c>
      <c r="G73" s="114"/>
      <c r="H73" s="120" t="str">
        <f>"Malz: "&amp;Daten!$B$5</f>
        <v>Malz: Wiener Malz, Münchener Malz</v>
      </c>
      <c r="I73" s="121"/>
      <c r="J73" s="121"/>
      <c r="K73" s="91"/>
      <c r="L73" s="91"/>
    </row>
    <row r="74" spans="1:12" x14ac:dyDescent="0.25">
      <c r="A74" s="118"/>
      <c r="B74" s="112"/>
      <c r="C74" s="112"/>
      <c r="D74" s="112"/>
      <c r="E74" s="112"/>
      <c r="F74" s="115"/>
      <c r="G74" s="116"/>
      <c r="H74" s="104" t="str">
        <f>"Hopfen: "&amp;Daten!$B$7</f>
        <v>Hopfen: Magnum, Spalter Select</v>
      </c>
      <c r="I74" s="105"/>
      <c r="J74" s="105"/>
      <c r="K74" s="92"/>
      <c r="L74" s="92"/>
    </row>
    <row r="75" spans="1:12" x14ac:dyDescent="0.25">
      <c r="A75" s="118"/>
      <c r="B75" s="112"/>
      <c r="C75" s="112"/>
      <c r="D75" s="112"/>
      <c r="E75" s="112"/>
      <c r="F75" s="115"/>
      <c r="G75" s="116"/>
      <c r="H75" s="104" t="str">
        <f>"Hefe: "&amp;Daten!$B$6</f>
        <v>Hefe: Safale S-04</v>
      </c>
      <c r="I75" s="105"/>
      <c r="J75" s="105"/>
      <c r="K75" s="92"/>
      <c r="L75" s="92"/>
    </row>
    <row r="76" spans="1:12" x14ac:dyDescent="0.25">
      <c r="A76" s="118"/>
      <c r="B76" s="94" t="str">
        <f>Daten!$B$2</f>
        <v>Ortruds Badebräu</v>
      </c>
      <c r="C76" s="95"/>
      <c r="D76" s="95"/>
      <c r="E76" s="95"/>
      <c r="F76" s="96" t="s">
        <v>10</v>
      </c>
      <c r="G76" s="97"/>
      <c r="H76" s="106" t="str">
        <f>"Bittere: "&amp;Daten!$B$8 &amp;" IBU"</f>
        <v>Bittere: 40 IBU</v>
      </c>
      <c r="I76" s="107"/>
      <c r="J76" s="108" t="str">
        <f>"Farbe: "&amp;Daten!$B$9 &amp; " EBC"</f>
        <v>Farbe: 21 EBC</v>
      </c>
      <c r="K76" s="109"/>
      <c r="L76" s="92"/>
    </row>
    <row r="77" spans="1:12" ht="15.75" thickBot="1" x14ac:dyDescent="0.3">
      <c r="A77" s="119"/>
      <c r="B77" s="10" t="str">
        <f>"Stammwürze: "&amp;Daten!$B$3&amp;" °P"</f>
        <v>Stammwürze: 13 °P</v>
      </c>
      <c r="C77" s="10"/>
      <c r="D77" s="100" t="str">
        <f>"Alkohol: "&amp;Daten!$B$4&amp;" %"</f>
        <v>Alkohol: 6 %</v>
      </c>
      <c r="E77" s="101"/>
      <c r="F77" s="98"/>
      <c r="G77" s="99"/>
      <c r="H77" s="102" t="str">
        <f>"Gebraut am: "&amp;TEXT(Daten!$B$10,"TT.MM.JJJJ")</f>
        <v>Gebraut am: 20.06.2015</v>
      </c>
      <c r="I77" s="103"/>
      <c r="J77" s="11"/>
      <c r="K77" s="12" t="str">
        <f>"Abgefüllt am: "&amp;TEXT(Daten!$B$11,"TT.MM.JJJJ")</f>
        <v>Abgefüllt am: 04.07.2015</v>
      </c>
      <c r="L77" s="93"/>
    </row>
    <row r="78" spans="1:12" ht="15.75" thickTop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</row>
  </sheetData>
  <mergeCells count="169">
    <mergeCell ref="A1:A5"/>
    <mergeCell ref="B1:E3"/>
    <mergeCell ref="F1:G3"/>
    <mergeCell ref="H1:K1"/>
    <mergeCell ref="L1:L5"/>
    <mergeCell ref="H2:K2"/>
    <mergeCell ref="H3:K3"/>
    <mergeCell ref="B4:E4"/>
    <mergeCell ref="F4:G5"/>
    <mergeCell ref="H4:I4"/>
    <mergeCell ref="J4:K4"/>
    <mergeCell ref="L7:L11"/>
    <mergeCell ref="H8:K8"/>
    <mergeCell ref="H9:K9"/>
    <mergeCell ref="B10:E10"/>
    <mergeCell ref="F10:G11"/>
    <mergeCell ref="D11:E11"/>
    <mergeCell ref="H11:I11"/>
    <mergeCell ref="D5:E5"/>
    <mergeCell ref="H5:I5"/>
    <mergeCell ref="H10:I10"/>
    <mergeCell ref="J10:K10"/>
    <mergeCell ref="A31:A35"/>
    <mergeCell ref="B31:E33"/>
    <mergeCell ref="F31:G33"/>
    <mergeCell ref="H31:K31"/>
    <mergeCell ref="A25:A29"/>
    <mergeCell ref="B25:E27"/>
    <mergeCell ref="F25:G27"/>
    <mergeCell ref="H25:K25"/>
    <mergeCell ref="A19:A23"/>
    <mergeCell ref="B19:E21"/>
    <mergeCell ref="F19:G21"/>
    <mergeCell ref="H19:K19"/>
    <mergeCell ref="H34:I34"/>
    <mergeCell ref="J34:K34"/>
    <mergeCell ref="H22:I22"/>
    <mergeCell ref="J22:K22"/>
    <mergeCell ref="H20:K20"/>
    <mergeCell ref="H21:K21"/>
    <mergeCell ref="B22:E22"/>
    <mergeCell ref="F22:G23"/>
    <mergeCell ref="D23:E23"/>
    <mergeCell ref="H23:I23"/>
    <mergeCell ref="A13:A17"/>
    <mergeCell ref="B13:E15"/>
    <mergeCell ref="F13:G15"/>
    <mergeCell ref="H13:K13"/>
    <mergeCell ref="L25:L29"/>
    <mergeCell ref="H26:K26"/>
    <mergeCell ref="H27:K27"/>
    <mergeCell ref="B28:E28"/>
    <mergeCell ref="F28:G29"/>
    <mergeCell ref="H28:I28"/>
    <mergeCell ref="J28:K28"/>
    <mergeCell ref="L13:L17"/>
    <mergeCell ref="H14:K14"/>
    <mergeCell ref="H15:K15"/>
    <mergeCell ref="B16:E16"/>
    <mergeCell ref="F16:G17"/>
    <mergeCell ref="H16:I16"/>
    <mergeCell ref="J16:K16"/>
    <mergeCell ref="L19:L23"/>
    <mergeCell ref="D17:E17"/>
    <mergeCell ref="H17:I17"/>
    <mergeCell ref="L31:L35"/>
    <mergeCell ref="H32:K32"/>
    <mergeCell ref="H33:K33"/>
    <mergeCell ref="B34:E34"/>
    <mergeCell ref="F34:G35"/>
    <mergeCell ref="D35:E35"/>
    <mergeCell ref="H35:I35"/>
    <mergeCell ref="D29:E29"/>
    <mergeCell ref="H29:I29"/>
    <mergeCell ref="L37:L41"/>
    <mergeCell ref="H38:K38"/>
    <mergeCell ref="H39:K39"/>
    <mergeCell ref="B40:E40"/>
    <mergeCell ref="F40:G41"/>
    <mergeCell ref="H40:I40"/>
    <mergeCell ref="J40:K40"/>
    <mergeCell ref="H46:I46"/>
    <mergeCell ref="J46:K46"/>
    <mergeCell ref="L43:L47"/>
    <mergeCell ref="H44:K44"/>
    <mergeCell ref="H45:K45"/>
    <mergeCell ref="B46:E46"/>
    <mergeCell ref="F46:G47"/>
    <mergeCell ref="D47:E47"/>
    <mergeCell ref="H47:I47"/>
    <mergeCell ref="A67:A71"/>
    <mergeCell ref="H67:K67"/>
    <mergeCell ref="A73:A77"/>
    <mergeCell ref="B73:E75"/>
    <mergeCell ref="F73:G75"/>
    <mergeCell ref="H73:K73"/>
    <mergeCell ref="D41:E41"/>
    <mergeCell ref="H41:I41"/>
    <mergeCell ref="A7:A11"/>
    <mergeCell ref="B7:E9"/>
    <mergeCell ref="F7:G9"/>
    <mergeCell ref="H7:K7"/>
    <mergeCell ref="A49:A53"/>
    <mergeCell ref="B49:E51"/>
    <mergeCell ref="F49:G51"/>
    <mergeCell ref="H49:K49"/>
    <mergeCell ref="A43:A47"/>
    <mergeCell ref="B43:E45"/>
    <mergeCell ref="F43:G45"/>
    <mergeCell ref="H43:K43"/>
    <mergeCell ref="A37:A41"/>
    <mergeCell ref="B37:E39"/>
    <mergeCell ref="F37:G39"/>
    <mergeCell ref="H37:K37"/>
    <mergeCell ref="L49:L53"/>
    <mergeCell ref="B52:E52"/>
    <mergeCell ref="F52:G53"/>
    <mergeCell ref="D53:E53"/>
    <mergeCell ref="H53:I53"/>
    <mergeCell ref="H50:K50"/>
    <mergeCell ref="H51:K51"/>
    <mergeCell ref="H52:I52"/>
    <mergeCell ref="J52:K52"/>
    <mergeCell ref="A55:A59"/>
    <mergeCell ref="B55:E57"/>
    <mergeCell ref="F55:G57"/>
    <mergeCell ref="H55:K55"/>
    <mergeCell ref="L55:L59"/>
    <mergeCell ref="F58:G59"/>
    <mergeCell ref="H56:K56"/>
    <mergeCell ref="D59:E59"/>
    <mergeCell ref="H59:I59"/>
    <mergeCell ref="H58:I58"/>
    <mergeCell ref="J58:K58"/>
    <mergeCell ref="H57:K57"/>
    <mergeCell ref="B58:E58"/>
    <mergeCell ref="A61:A65"/>
    <mergeCell ref="B61:E63"/>
    <mergeCell ref="F61:G63"/>
    <mergeCell ref="H61:K61"/>
    <mergeCell ref="L61:L65"/>
    <mergeCell ref="B64:E64"/>
    <mergeCell ref="F64:G65"/>
    <mergeCell ref="D65:E65"/>
    <mergeCell ref="H65:I65"/>
    <mergeCell ref="H64:I64"/>
    <mergeCell ref="J64:K64"/>
    <mergeCell ref="H62:K62"/>
    <mergeCell ref="H63:K63"/>
    <mergeCell ref="L73:L77"/>
    <mergeCell ref="B76:E76"/>
    <mergeCell ref="F76:G77"/>
    <mergeCell ref="D77:E77"/>
    <mergeCell ref="H77:I77"/>
    <mergeCell ref="L67:L71"/>
    <mergeCell ref="B70:E70"/>
    <mergeCell ref="F70:G71"/>
    <mergeCell ref="D71:E71"/>
    <mergeCell ref="H71:I71"/>
    <mergeCell ref="H75:K75"/>
    <mergeCell ref="H70:I70"/>
    <mergeCell ref="J70:K70"/>
    <mergeCell ref="H76:I76"/>
    <mergeCell ref="J76:K76"/>
    <mergeCell ref="H74:K74"/>
    <mergeCell ref="H69:K69"/>
    <mergeCell ref="B67:E69"/>
    <mergeCell ref="F67:G69"/>
    <mergeCell ref="H68:K68"/>
  </mergeCells>
  <pageMargins left="0.11811023622047245" right="0.11811023622047245" top="0.39370078740157483" bottom="0.39370078740157483" header="0.31496062992125984" footer="0.31496062992125984"/>
  <pageSetup paperSize="9" scale="67" fitToHeight="0" orientation="portrait" horizontalDpi="4294967292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46" workbookViewId="0">
      <selection activeCell="F73" sqref="F73:G75"/>
    </sheetView>
  </sheetViews>
  <sheetFormatPr baseColWidth="10" defaultRowHeight="15" x14ac:dyDescent="0.25"/>
  <cols>
    <col min="1" max="1" width="12.7109375" style="3" customWidth="1"/>
    <col min="2" max="11" width="11.42578125" style="3"/>
    <col min="12" max="12" width="12.7109375" style="3" customWidth="1"/>
    <col min="13" max="16384" width="11.42578125" style="3"/>
  </cols>
  <sheetData>
    <row r="1" spans="1:12" ht="15" customHeight="1" thickTop="1" x14ac:dyDescent="0.25">
      <c r="A1" s="123"/>
      <c r="B1" s="126" t="str">
        <f>Daten!$B$1</f>
        <v>Pale Ale No. 11</v>
      </c>
      <c r="C1" s="127"/>
      <c r="D1" s="127"/>
      <c r="E1" s="128"/>
      <c r="F1" s="132" t="s">
        <v>18</v>
      </c>
      <c r="G1" s="133"/>
      <c r="H1" s="136" t="str">
        <f>"Malz: "&amp;Daten!$B$5</f>
        <v>Malz: Wiener Malz, Münchener Malz</v>
      </c>
      <c r="I1" s="137"/>
      <c r="J1" s="137"/>
      <c r="K1" s="138"/>
      <c r="L1" s="145"/>
    </row>
    <row r="2" spans="1:12" ht="15" customHeight="1" x14ac:dyDescent="0.25">
      <c r="A2" s="124"/>
      <c r="B2" s="129"/>
      <c r="C2" s="130"/>
      <c r="D2" s="130"/>
      <c r="E2" s="131"/>
      <c r="F2" s="134"/>
      <c r="G2" s="135"/>
      <c r="H2" s="148" t="str">
        <f>"Hopfen: "&amp;Daten!$B$7</f>
        <v>Hopfen: Magnum, Spalter Select</v>
      </c>
      <c r="I2" s="149"/>
      <c r="J2" s="149"/>
      <c r="K2" s="150"/>
      <c r="L2" s="146"/>
    </row>
    <row r="3" spans="1:12" ht="15" customHeight="1" x14ac:dyDescent="0.25">
      <c r="A3" s="124"/>
      <c r="B3" s="129"/>
      <c r="C3" s="130"/>
      <c r="D3" s="130"/>
      <c r="E3" s="131"/>
      <c r="F3" s="134"/>
      <c r="G3" s="135"/>
      <c r="H3" s="148" t="str">
        <f>"Hefe: "&amp;Daten!$B$6</f>
        <v>Hefe: Safale S-04</v>
      </c>
      <c r="I3" s="149"/>
      <c r="J3" s="149"/>
      <c r="K3" s="150"/>
      <c r="L3" s="146"/>
    </row>
    <row r="4" spans="1:12" ht="15" customHeight="1" x14ac:dyDescent="0.25">
      <c r="A4" s="124"/>
      <c r="B4" s="151" t="str">
        <f>Daten!$B$2</f>
        <v>Ortruds Badebräu</v>
      </c>
      <c r="C4" s="152"/>
      <c r="D4" s="152"/>
      <c r="E4" s="153"/>
      <c r="F4" s="154" t="s">
        <v>10</v>
      </c>
      <c r="G4" s="155"/>
      <c r="H4" s="158" t="str">
        <f>"Bittere: "&amp;Daten!$B$8 &amp;" IBU"</f>
        <v>Bittere: 40 IBU</v>
      </c>
      <c r="I4" s="159"/>
      <c r="J4" s="139" t="str">
        <f>"Farbe: "&amp;Daten!$B$9 &amp; " EBC"</f>
        <v>Farbe: 21 EBC</v>
      </c>
      <c r="K4" s="140"/>
      <c r="L4" s="146"/>
    </row>
    <row r="5" spans="1:12" ht="15" customHeight="1" thickBot="1" x14ac:dyDescent="0.3">
      <c r="A5" s="125"/>
      <c r="B5" s="13" t="str">
        <f>"Stammwürze: "&amp;Daten!$B$3&amp;" °P"</f>
        <v>Stammwürze: 13 °P</v>
      </c>
      <c r="C5" s="14"/>
      <c r="D5" s="141" t="str">
        <f>"Alkohol: "&amp;Daten!$B$4&amp;" %"</f>
        <v>Alkohol: 6 %</v>
      </c>
      <c r="E5" s="142"/>
      <c r="F5" s="156"/>
      <c r="G5" s="157"/>
      <c r="H5" s="143" t="str">
        <f>"Gebraut am: "&amp;TEXT(Daten!$B$10,"TT.MM.JJJJ")</f>
        <v>Gebraut am: 20.06.2015</v>
      </c>
      <c r="I5" s="144"/>
      <c r="J5" s="15"/>
      <c r="K5" s="16" t="str">
        <f>"Abgefüllt am: "&amp;TEXT(Daten!$B$11,"TT.MM.JJJJ")</f>
        <v>Abgefüllt am: 04.07.2015</v>
      </c>
      <c r="L5" s="147"/>
    </row>
    <row r="6" spans="1:12" ht="15.75" customHeight="1" thickTop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15" customHeight="1" thickTop="1" x14ac:dyDescent="0.25">
      <c r="A7" s="123"/>
      <c r="B7" s="126" t="str">
        <f>Daten!$B$1</f>
        <v>Pale Ale No. 11</v>
      </c>
      <c r="C7" s="127"/>
      <c r="D7" s="127"/>
      <c r="E7" s="128"/>
      <c r="F7" s="132" t="s">
        <v>18</v>
      </c>
      <c r="G7" s="133"/>
      <c r="H7" s="136" t="str">
        <f>"Malz: "&amp;Daten!$B$5</f>
        <v>Malz: Wiener Malz, Münchener Malz</v>
      </c>
      <c r="I7" s="137"/>
      <c r="J7" s="137"/>
      <c r="K7" s="138"/>
      <c r="L7" s="145"/>
    </row>
    <row r="8" spans="1:12" ht="15" customHeight="1" x14ac:dyDescent="0.25">
      <c r="A8" s="124"/>
      <c r="B8" s="129"/>
      <c r="C8" s="130"/>
      <c r="D8" s="130"/>
      <c r="E8" s="131"/>
      <c r="F8" s="134"/>
      <c r="G8" s="135"/>
      <c r="H8" s="148" t="str">
        <f>"Hopfen: "&amp;Daten!$B$7</f>
        <v>Hopfen: Magnum, Spalter Select</v>
      </c>
      <c r="I8" s="149"/>
      <c r="J8" s="149"/>
      <c r="K8" s="150"/>
      <c r="L8" s="146"/>
    </row>
    <row r="9" spans="1:12" ht="15" customHeight="1" x14ac:dyDescent="0.25">
      <c r="A9" s="124"/>
      <c r="B9" s="129"/>
      <c r="C9" s="130"/>
      <c r="D9" s="130"/>
      <c r="E9" s="131"/>
      <c r="F9" s="134"/>
      <c r="G9" s="135"/>
      <c r="H9" s="148" t="str">
        <f>"Hefe: "&amp;Daten!$B$6</f>
        <v>Hefe: Safale S-04</v>
      </c>
      <c r="I9" s="149"/>
      <c r="J9" s="149"/>
      <c r="K9" s="150"/>
      <c r="L9" s="146"/>
    </row>
    <row r="10" spans="1:12" ht="15" customHeight="1" x14ac:dyDescent="0.25">
      <c r="A10" s="124"/>
      <c r="B10" s="151" t="str">
        <f>Daten!$B$2</f>
        <v>Ortruds Badebräu</v>
      </c>
      <c r="C10" s="152"/>
      <c r="D10" s="152"/>
      <c r="E10" s="153"/>
      <c r="F10" s="154" t="s">
        <v>10</v>
      </c>
      <c r="G10" s="155"/>
      <c r="H10" s="158" t="str">
        <f>"Bittere: "&amp;Daten!$B$8 &amp;" IBU"</f>
        <v>Bittere: 40 IBU</v>
      </c>
      <c r="I10" s="159"/>
      <c r="J10" s="139" t="str">
        <f>"Farbe: "&amp;Daten!$B$9 &amp; " EBC"</f>
        <v>Farbe: 21 EBC</v>
      </c>
      <c r="K10" s="140"/>
      <c r="L10" s="146"/>
    </row>
    <row r="11" spans="1:12" ht="15" customHeight="1" thickBot="1" x14ac:dyDescent="0.3">
      <c r="A11" s="125"/>
      <c r="B11" s="13" t="str">
        <f>"Stammwürze: "&amp;Daten!$B$3&amp;" °P"</f>
        <v>Stammwürze: 13 °P</v>
      </c>
      <c r="C11" s="14"/>
      <c r="D11" s="141" t="str">
        <f>"Alkohol: "&amp;Daten!$B$4&amp;" %"</f>
        <v>Alkohol: 6 %</v>
      </c>
      <c r="E11" s="142"/>
      <c r="F11" s="156"/>
      <c r="G11" s="157"/>
      <c r="H11" s="143" t="str">
        <f>"Gebraut am: "&amp;TEXT(Daten!$B$10,"TT.MM.JJJJ")</f>
        <v>Gebraut am: 20.06.2015</v>
      </c>
      <c r="I11" s="144"/>
      <c r="J11" s="15"/>
      <c r="K11" s="16" t="str">
        <f>"Abgefüllt am: "&amp;TEXT(Daten!$B$11,"TT.MM.JJJJ")</f>
        <v>Abgefüllt am: 04.07.2015</v>
      </c>
      <c r="L11" s="147"/>
    </row>
    <row r="12" spans="1:12" ht="16.5" thickTop="1" thickBot="1" x14ac:dyDescent="0.3"/>
    <row r="13" spans="1:12" ht="15" customHeight="1" thickTop="1" x14ac:dyDescent="0.25">
      <c r="A13" s="123"/>
      <c r="B13" s="126" t="str">
        <f>Daten!$B$1</f>
        <v>Pale Ale No. 11</v>
      </c>
      <c r="C13" s="127"/>
      <c r="D13" s="127"/>
      <c r="E13" s="128"/>
      <c r="F13" s="132" t="s">
        <v>18</v>
      </c>
      <c r="G13" s="133"/>
      <c r="H13" s="136" t="str">
        <f>"Malz: "&amp;Daten!$B$5</f>
        <v>Malz: Wiener Malz, Münchener Malz</v>
      </c>
      <c r="I13" s="137"/>
      <c r="J13" s="137"/>
      <c r="K13" s="138"/>
      <c r="L13" s="145"/>
    </row>
    <row r="14" spans="1:12" ht="15" customHeight="1" x14ac:dyDescent="0.25">
      <c r="A14" s="124"/>
      <c r="B14" s="129"/>
      <c r="C14" s="130"/>
      <c r="D14" s="130"/>
      <c r="E14" s="131"/>
      <c r="F14" s="134"/>
      <c r="G14" s="135"/>
      <c r="H14" s="148" t="str">
        <f>"Hopfen: "&amp;Daten!$B$7</f>
        <v>Hopfen: Magnum, Spalter Select</v>
      </c>
      <c r="I14" s="149"/>
      <c r="J14" s="149"/>
      <c r="K14" s="150"/>
      <c r="L14" s="146"/>
    </row>
    <row r="15" spans="1:12" ht="15" customHeight="1" x14ac:dyDescent="0.25">
      <c r="A15" s="124"/>
      <c r="B15" s="129"/>
      <c r="C15" s="130"/>
      <c r="D15" s="130"/>
      <c r="E15" s="131"/>
      <c r="F15" s="134"/>
      <c r="G15" s="135"/>
      <c r="H15" s="148" t="str">
        <f>"Hefe: "&amp;Daten!$B$6</f>
        <v>Hefe: Safale S-04</v>
      </c>
      <c r="I15" s="149"/>
      <c r="J15" s="149"/>
      <c r="K15" s="150"/>
      <c r="L15" s="146"/>
    </row>
    <row r="16" spans="1:12" ht="15" customHeight="1" x14ac:dyDescent="0.25">
      <c r="A16" s="124"/>
      <c r="B16" s="151" t="str">
        <f>Daten!$B$2</f>
        <v>Ortruds Badebräu</v>
      </c>
      <c r="C16" s="152"/>
      <c r="D16" s="152"/>
      <c r="E16" s="153"/>
      <c r="F16" s="154" t="s">
        <v>10</v>
      </c>
      <c r="G16" s="155"/>
      <c r="H16" s="158" t="str">
        <f>"Bittere: "&amp;Daten!$B$8 &amp;" IBU"</f>
        <v>Bittere: 40 IBU</v>
      </c>
      <c r="I16" s="159"/>
      <c r="J16" s="139" t="str">
        <f>"Farbe: "&amp;Daten!$B$9 &amp; " EBC"</f>
        <v>Farbe: 21 EBC</v>
      </c>
      <c r="K16" s="140"/>
      <c r="L16" s="146"/>
    </row>
    <row r="17" spans="1:12" ht="15" customHeight="1" thickBot="1" x14ac:dyDescent="0.3">
      <c r="A17" s="125"/>
      <c r="B17" s="13" t="str">
        <f>"Stammwürze: "&amp;Daten!$B$3&amp;" °P"</f>
        <v>Stammwürze: 13 °P</v>
      </c>
      <c r="C17" s="14"/>
      <c r="D17" s="141" t="str">
        <f>"Alkohol: "&amp;Daten!$B$4&amp;" %"</f>
        <v>Alkohol: 6 %</v>
      </c>
      <c r="E17" s="142"/>
      <c r="F17" s="156"/>
      <c r="G17" s="157"/>
      <c r="H17" s="143" t="str">
        <f>"Gebraut am: "&amp;TEXT(Daten!$B$10,"TT.MM.JJJJ")</f>
        <v>Gebraut am: 20.06.2015</v>
      </c>
      <c r="I17" s="144"/>
      <c r="J17" s="15"/>
      <c r="K17" s="16" t="str">
        <f>"Abgefüllt am: "&amp;TEXT(Daten!$B$11,"TT.MM.JJJJ")</f>
        <v>Abgefüllt am: 04.07.2015</v>
      </c>
      <c r="L17" s="147"/>
    </row>
    <row r="18" spans="1:12" ht="16.5" thickTop="1" thickBot="1" x14ac:dyDescent="0.3"/>
    <row r="19" spans="1:12" ht="15" customHeight="1" thickTop="1" x14ac:dyDescent="0.25">
      <c r="A19" s="123"/>
      <c r="B19" s="126" t="str">
        <f>Daten!$B$1</f>
        <v>Pale Ale No. 11</v>
      </c>
      <c r="C19" s="127"/>
      <c r="D19" s="127"/>
      <c r="E19" s="128"/>
      <c r="F19" s="132" t="s">
        <v>18</v>
      </c>
      <c r="G19" s="133"/>
      <c r="H19" s="136" t="str">
        <f>"Malz: "&amp;Daten!$B$5</f>
        <v>Malz: Wiener Malz, Münchener Malz</v>
      </c>
      <c r="I19" s="137"/>
      <c r="J19" s="137"/>
      <c r="K19" s="138"/>
      <c r="L19" s="145"/>
    </row>
    <row r="20" spans="1:12" ht="15" customHeight="1" x14ac:dyDescent="0.25">
      <c r="A20" s="124"/>
      <c r="B20" s="129"/>
      <c r="C20" s="130"/>
      <c r="D20" s="130"/>
      <c r="E20" s="131"/>
      <c r="F20" s="134"/>
      <c r="G20" s="135"/>
      <c r="H20" s="148" t="str">
        <f>"Hopfen: "&amp;Daten!$B$7</f>
        <v>Hopfen: Magnum, Spalter Select</v>
      </c>
      <c r="I20" s="149"/>
      <c r="J20" s="149"/>
      <c r="K20" s="150"/>
      <c r="L20" s="146"/>
    </row>
    <row r="21" spans="1:12" ht="15" customHeight="1" x14ac:dyDescent="0.25">
      <c r="A21" s="124"/>
      <c r="B21" s="129"/>
      <c r="C21" s="130"/>
      <c r="D21" s="130"/>
      <c r="E21" s="131"/>
      <c r="F21" s="134"/>
      <c r="G21" s="135"/>
      <c r="H21" s="148" t="str">
        <f>"Hefe: "&amp;Daten!$B$6</f>
        <v>Hefe: Safale S-04</v>
      </c>
      <c r="I21" s="149"/>
      <c r="J21" s="149"/>
      <c r="K21" s="150"/>
      <c r="L21" s="146"/>
    </row>
    <row r="22" spans="1:12" ht="15" customHeight="1" x14ac:dyDescent="0.25">
      <c r="A22" s="124"/>
      <c r="B22" s="151" t="str">
        <f>Daten!$B$2</f>
        <v>Ortruds Badebräu</v>
      </c>
      <c r="C22" s="152"/>
      <c r="D22" s="152"/>
      <c r="E22" s="153"/>
      <c r="F22" s="154" t="s">
        <v>10</v>
      </c>
      <c r="G22" s="155"/>
      <c r="H22" s="158" t="str">
        <f>"Bittere: "&amp;Daten!$B$8 &amp;" IBU"</f>
        <v>Bittere: 40 IBU</v>
      </c>
      <c r="I22" s="159"/>
      <c r="J22" s="139" t="str">
        <f>"Farbe: "&amp;Daten!$B$9 &amp; " EBC"</f>
        <v>Farbe: 21 EBC</v>
      </c>
      <c r="K22" s="140"/>
      <c r="L22" s="146"/>
    </row>
    <row r="23" spans="1:12" ht="15" customHeight="1" thickBot="1" x14ac:dyDescent="0.3">
      <c r="A23" s="125"/>
      <c r="B23" s="13" t="str">
        <f>"Stammwürze: "&amp;Daten!$B$3&amp;" °P"</f>
        <v>Stammwürze: 13 °P</v>
      </c>
      <c r="C23" s="14"/>
      <c r="D23" s="141" t="str">
        <f>"Alkohol: "&amp;Daten!$B$4&amp;" %"</f>
        <v>Alkohol: 6 %</v>
      </c>
      <c r="E23" s="142"/>
      <c r="F23" s="156"/>
      <c r="G23" s="157"/>
      <c r="H23" s="143" t="str">
        <f>"Gebraut am: "&amp;TEXT(Daten!$B$10,"TT.MM.JJJJ")</f>
        <v>Gebraut am: 20.06.2015</v>
      </c>
      <c r="I23" s="144"/>
      <c r="J23" s="15"/>
      <c r="K23" s="16" t="str">
        <f>"Abgefüllt am: "&amp;TEXT(Daten!$B$11,"TT.MM.JJJJ")</f>
        <v>Abgefüllt am: 04.07.2015</v>
      </c>
      <c r="L23" s="147"/>
    </row>
    <row r="24" spans="1:12" ht="16.5" thickTop="1" thickBot="1" x14ac:dyDescent="0.3"/>
    <row r="25" spans="1:12" ht="15" customHeight="1" thickTop="1" x14ac:dyDescent="0.25">
      <c r="A25" s="123"/>
      <c r="B25" s="126" t="str">
        <f>Daten!$B$1</f>
        <v>Pale Ale No. 11</v>
      </c>
      <c r="C25" s="127"/>
      <c r="D25" s="127"/>
      <c r="E25" s="128"/>
      <c r="F25" s="132" t="s">
        <v>18</v>
      </c>
      <c r="G25" s="133"/>
      <c r="H25" s="136" t="str">
        <f>"Malz: "&amp;Daten!$B$5</f>
        <v>Malz: Wiener Malz, Münchener Malz</v>
      </c>
      <c r="I25" s="137"/>
      <c r="J25" s="137"/>
      <c r="K25" s="138"/>
      <c r="L25" s="145"/>
    </row>
    <row r="26" spans="1:12" ht="15" customHeight="1" x14ac:dyDescent="0.25">
      <c r="A26" s="124"/>
      <c r="B26" s="129"/>
      <c r="C26" s="130"/>
      <c r="D26" s="130"/>
      <c r="E26" s="131"/>
      <c r="F26" s="134"/>
      <c r="G26" s="135"/>
      <c r="H26" s="148" t="str">
        <f>"Hopfen: "&amp;Daten!$B$7</f>
        <v>Hopfen: Magnum, Spalter Select</v>
      </c>
      <c r="I26" s="149"/>
      <c r="J26" s="149"/>
      <c r="K26" s="150"/>
      <c r="L26" s="146"/>
    </row>
    <row r="27" spans="1:12" ht="15" customHeight="1" x14ac:dyDescent="0.25">
      <c r="A27" s="124"/>
      <c r="B27" s="129"/>
      <c r="C27" s="130"/>
      <c r="D27" s="130"/>
      <c r="E27" s="131"/>
      <c r="F27" s="134"/>
      <c r="G27" s="135"/>
      <c r="H27" s="148" t="str">
        <f>"Hefe: "&amp;Daten!$B$6</f>
        <v>Hefe: Safale S-04</v>
      </c>
      <c r="I27" s="149"/>
      <c r="J27" s="149"/>
      <c r="K27" s="150"/>
      <c r="L27" s="146"/>
    </row>
    <row r="28" spans="1:12" ht="15" customHeight="1" x14ac:dyDescent="0.25">
      <c r="A28" s="124"/>
      <c r="B28" s="151" t="str">
        <f>Daten!$B$2</f>
        <v>Ortruds Badebräu</v>
      </c>
      <c r="C28" s="152"/>
      <c r="D28" s="152"/>
      <c r="E28" s="153"/>
      <c r="F28" s="154" t="s">
        <v>10</v>
      </c>
      <c r="G28" s="155"/>
      <c r="H28" s="158" t="str">
        <f>"Bittere: "&amp;Daten!$B$8 &amp;" IBU"</f>
        <v>Bittere: 40 IBU</v>
      </c>
      <c r="I28" s="159"/>
      <c r="J28" s="139" t="str">
        <f>"Farbe: "&amp;Daten!$B$9 &amp; " EBC"</f>
        <v>Farbe: 21 EBC</v>
      </c>
      <c r="K28" s="140"/>
      <c r="L28" s="146"/>
    </row>
    <row r="29" spans="1:12" ht="15" customHeight="1" thickBot="1" x14ac:dyDescent="0.3">
      <c r="A29" s="125"/>
      <c r="B29" s="13" t="str">
        <f>"Stammwürze: "&amp;Daten!$B$3&amp;" °P"</f>
        <v>Stammwürze: 13 °P</v>
      </c>
      <c r="C29" s="14"/>
      <c r="D29" s="141" t="str">
        <f>"Alkohol: "&amp;Daten!$B$4&amp;" %"</f>
        <v>Alkohol: 6 %</v>
      </c>
      <c r="E29" s="142"/>
      <c r="F29" s="156"/>
      <c r="G29" s="157"/>
      <c r="H29" s="143" t="str">
        <f>"Gebraut am: "&amp;TEXT(Daten!$B$10,"TT.MM.JJJJ")</f>
        <v>Gebraut am: 20.06.2015</v>
      </c>
      <c r="I29" s="144"/>
      <c r="J29" s="15"/>
      <c r="K29" s="16" t="str">
        <f>"Abgefüllt am: "&amp;TEXT(Daten!$B$11,"TT.MM.JJJJ")</f>
        <v>Abgefüllt am: 04.07.2015</v>
      </c>
      <c r="L29" s="147"/>
    </row>
    <row r="30" spans="1:12" ht="16.5" thickTop="1" thickBot="1" x14ac:dyDescent="0.3"/>
    <row r="31" spans="1:12" ht="15" customHeight="1" thickTop="1" x14ac:dyDescent="0.25">
      <c r="A31" s="123"/>
      <c r="B31" s="126" t="str">
        <f>Daten!$B$1</f>
        <v>Pale Ale No. 11</v>
      </c>
      <c r="C31" s="127"/>
      <c r="D31" s="127"/>
      <c r="E31" s="128"/>
      <c r="F31" s="132" t="s">
        <v>18</v>
      </c>
      <c r="G31" s="133"/>
      <c r="H31" s="136" t="str">
        <f>"Malz: "&amp;Daten!$B$5</f>
        <v>Malz: Wiener Malz, Münchener Malz</v>
      </c>
      <c r="I31" s="137"/>
      <c r="J31" s="137"/>
      <c r="K31" s="138"/>
      <c r="L31" s="145"/>
    </row>
    <row r="32" spans="1:12" ht="15" customHeight="1" x14ac:dyDescent="0.25">
      <c r="A32" s="124"/>
      <c r="B32" s="129"/>
      <c r="C32" s="130"/>
      <c r="D32" s="130"/>
      <c r="E32" s="131"/>
      <c r="F32" s="134"/>
      <c r="G32" s="135"/>
      <c r="H32" s="148" t="str">
        <f>"Hopfen: "&amp;Daten!$B$7</f>
        <v>Hopfen: Magnum, Spalter Select</v>
      </c>
      <c r="I32" s="149"/>
      <c r="J32" s="149"/>
      <c r="K32" s="150"/>
      <c r="L32" s="146"/>
    </row>
    <row r="33" spans="1:12" ht="15" customHeight="1" x14ac:dyDescent="0.25">
      <c r="A33" s="124"/>
      <c r="B33" s="129"/>
      <c r="C33" s="130"/>
      <c r="D33" s="130"/>
      <c r="E33" s="131"/>
      <c r="F33" s="134"/>
      <c r="G33" s="135"/>
      <c r="H33" s="148" t="str">
        <f>"Hefe: "&amp;Daten!$B$6</f>
        <v>Hefe: Safale S-04</v>
      </c>
      <c r="I33" s="149"/>
      <c r="J33" s="149"/>
      <c r="K33" s="150"/>
      <c r="L33" s="146"/>
    </row>
    <row r="34" spans="1:12" ht="15" customHeight="1" x14ac:dyDescent="0.25">
      <c r="A34" s="124"/>
      <c r="B34" s="151" t="str">
        <f>Daten!$B$2</f>
        <v>Ortruds Badebräu</v>
      </c>
      <c r="C34" s="152"/>
      <c r="D34" s="152"/>
      <c r="E34" s="153"/>
      <c r="F34" s="154" t="s">
        <v>10</v>
      </c>
      <c r="G34" s="155"/>
      <c r="H34" s="158" t="str">
        <f>"Bittere: "&amp;Daten!$B$8 &amp;" IBU"</f>
        <v>Bittere: 40 IBU</v>
      </c>
      <c r="I34" s="159"/>
      <c r="J34" s="139" t="str">
        <f>"Farbe: "&amp;Daten!$B$9 &amp; " EBC"</f>
        <v>Farbe: 21 EBC</v>
      </c>
      <c r="K34" s="140"/>
      <c r="L34" s="146"/>
    </row>
    <row r="35" spans="1:12" ht="15" customHeight="1" thickBot="1" x14ac:dyDescent="0.3">
      <c r="A35" s="125"/>
      <c r="B35" s="13" t="str">
        <f>"Stammwürze: "&amp;Daten!$B$3&amp;" °P"</f>
        <v>Stammwürze: 13 °P</v>
      </c>
      <c r="C35" s="14"/>
      <c r="D35" s="141" t="str">
        <f>"Alkohol: "&amp;Daten!$B$4&amp;" %"</f>
        <v>Alkohol: 6 %</v>
      </c>
      <c r="E35" s="142"/>
      <c r="F35" s="156"/>
      <c r="G35" s="157"/>
      <c r="H35" s="143" t="str">
        <f>"Gebraut am: "&amp;TEXT(Daten!$B$10,"TT.MM.JJJJ")</f>
        <v>Gebraut am: 20.06.2015</v>
      </c>
      <c r="I35" s="144"/>
      <c r="J35" s="15"/>
      <c r="K35" s="16" t="str">
        <f>"Abgefüllt am: "&amp;TEXT(Daten!$B$11,"TT.MM.JJJJ")</f>
        <v>Abgefüllt am: 04.07.2015</v>
      </c>
      <c r="L35" s="147"/>
    </row>
    <row r="36" spans="1:12" ht="16.5" thickTop="1" thickBot="1" x14ac:dyDescent="0.3"/>
    <row r="37" spans="1:12" ht="15" customHeight="1" thickTop="1" x14ac:dyDescent="0.25">
      <c r="A37" s="123"/>
      <c r="B37" s="126" t="str">
        <f>Daten!$B$1</f>
        <v>Pale Ale No. 11</v>
      </c>
      <c r="C37" s="127"/>
      <c r="D37" s="127"/>
      <c r="E37" s="128"/>
      <c r="F37" s="132" t="s">
        <v>18</v>
      </c>
      <c r="G37" s="133"/>
      <c r="H37" s="136" t="str">
        <f>"Malz: "&amp;Daten!$B$5</f>
        <v>Malz: Wiener Malz, Münchener Malz</v>
      </c>
      <c r="I37" s="137"/>
      <c r="J37" s="137"/>
      <c r="K37" s="138"/>
      <c r="L37" s="145"/>
    </row>
    <row r="38" spans="1:12" ht="15" customHeight="1" x14ac:dyDescent="0.25">
      <c r="A38" s="124"/>
      <c r="B38" s="129"/>
      <c r="C38" s="130"/>
      <c r="D38" s="130"/>
      <c r="E38" s="131"/>
      <c r="F38" s="134"/>
      <c r="G38" s="135"/>
      <c r="H38" s="148" t="str">
        <f>"Hopfen: "&amp;Daten!$B$7</f>
        <v>Hopfen: Magnum, Spalter Select</v>
      </c>
      <c r="I38" s="149"/>
      <c r="J38" s="149"/>
      <c r="K38" s="150"/>
      <c r="L38" s="146"/>
    </row>
    <row r="39" spans="1:12" ht="15" customHeight="1" x14ac:dyDescent="0.25">
      <c r="A39" s="124"/>
      <c r="B39" s="129"/>
      <c r="C39" s="130"/>
      <c r="D39" s="130"/>
      <c r="E39" s="131"/>
      <c r="F39" s="134"/>
      <c r="G39" s="135"/>
      <c r="H39" s="148" t="str">
        <f>"Hefe: "&amp;Daten!$B$6</f>
        <v>Hefe: Safale S-04</v>
      </c>
      <c r="I39" s="149"/>
      <c r="J39" s="149"/>
      <c r="K39" s="150"/>
      <c r="L39" s="146"/>
    </row>
    <row r="40" spans="1:12" ht="15" customHeight="1" x14ac:dyDescent="0.25">
      <c r="A40" s="124"/>
      <c r="B40" s="151" t="str">
        <f>Daten!$B$2</f>
        <v>Ortruds Badebräu</v>
      </c>
      <c r="C40" s="152"/>
      <c r="D40" s="152"/>
      <c r="E40" s="153"/>
      <c r="F40" s="154" t="s">
        <v>10</v>
      </c>
      <c r="G40" s="155"/>
      <c r="H40" s="158" t="str">
        <f>"Bittere: "&amp;Daten!$B$8 &amp;" IBU"</f>
        <v>Bittere: 40 IBU</v>
      </c>
      <c r="I40" s="159"/>
      <c r="J40" s="139" t="str">
        <f>"Farbe: "&amp;Daten!$B$9 &amp; " EBC"</f>
        <v>Farbe: 21 EBC</v>
      </c>
      <c r="K40" s="140"/>
      <c r="L40" s="146"/>
    </row>
    <row r="41" spans="1:12" ht="15" customHeight="1" thickBot="1" x14ac:dyDescent="0.3">
      <c r="A41" s="125"/>
      <c r="B41" s="13" t="str">
        <f>"Stammwürze: "&amp;Daten!$B$3&amp;" °P"</f>
        <v>Stammwürze: 13 °P</v>
      </c>
      <c r="C41" s="14"/>
      <c r="D41" s="141" t="str">
        <f>"Alkohol: "&amp;Daten!$B$4&amp;" %"</f>
        <v>Alkohol: 6 %</v>
      </c>
      <c r="E41" s="142"/>
      <c r="F41" s="156"/>
      <c r="G41" s="157"/>
      <c r="H41" s="143" t="str">
        <f>"Gebraut am: "&amp;TEXT(Daten!$B$10,"TT.MM.JJJJ")</f>
        <v>Gebraut am: 20.06.2015</v>
      </c>
      <c r="I41" s="144"/>
      <c r="J41" s="15"/>
      <c r="K41" s="16" t="str">
        <f>"Abgefüllt am: "&amp;TEXT(Daten!$B$11,"TT.MM.JJJJ")</f>
        <v>Abgefüllt am: 04.07.2015</v>
      </c>
      <c r="L41" s="147"/>
    </row>
    <row r="42" spans="1:12" ht="16.5" thickTop="1" thickBot="1" x14ac:dyDescent="0.3"/>
    <row r="43" spans="1:12" ht="15" customHeight="1" thickTop="1" x14ac:dyDescent="0.25">
      <c r="A43" s="123"/>
      <c r="B43" s="126" t="str">
        <f>Daten!$B$1</f>
        <v>Pale Ale No. 11</v>
      </c>
      <c r="C43" s="127"/>
      <c r="D43" s="127"/>
      <c r="E43" s="128"/>
      <c r="F43" s="132" t="s">
        <v>18</v>
      </c>
      <c r="G43" s="133"/>
      <c r="H43" s="136" t="str">
        <f>"Malz: "&amp;Daten!$B$5</f>
        <v>Malz: Wiener Malz, Münchener Malz</v>
      </c>
      <c r="I43" s="137"/>
      <c r="J43" s="137"/>
      <c r="K43" s="138"/>
      <c r="L43" s="145"/>
    </row>
    <row r="44" spans="1:12" ht="15" customHeight="1" x14ac:dyDescent="0.25">
      <c r="A44" s="124"/>
      <c r="B44" s="129"/>
      <c r="C44" s="130"/>
      <c r="D44" s="130"/>
      <c r="E44" s="131"/>
      <c r="F44" s="134"/>
      <c r="G44" s="135"/>
      <c r="H44" s="148" t="str">
        <f>"Hopfen: "&amp;Daten!$B$7</f>
        <v>Hopfen: Magnum, Spalter Select</v>
      </c>
      <c r="I44" s="149"/>
      <c r="J44" s="149"/>
      <c r="K44" s="150"/>
      <c r="L44" s="146"/>
    </row>
    <row r="45" spans="1:12" ht="15" customHeight="1" x14ac:dyDescent="0.25">
      <c r="A45" s="124"/>
      <c r="B45" s="129"/>
      <c r="C45" s="130"/>
      <c r="D45" s="130"/>
      <c r="E45" s="131"/>
      <c r="F45" s="134"/>
      <c r="G45" s="135"/>
      <c r="H45" s="148" t="str">
        <f>"Hefe: "&amp;Daten!$B$6</f>
        <v>Hefe: Safale S-04</v>
      </c>
      <c r="I45" s="149"/>
      <c r="J45" s="149"/>
      <c r="K45" s="150"/>
      <c r="L45" s="146"/>
    </row>
    <row r="46" spans="1:12" ht="15" customHeight="1" x14ac:dyDescent="0.25">
      <c r="A46" s="124"/>
      <c r="B46" s="151" t="str">
        <f>Daten!$B$2</f>
        <v>Ortruds Badebräu</v>
      </c>
      <c r="C46" s="152"/>
      <c r="D46" s="152"/>
      <c r="E46" s="153"/>
      <c r="F46" s="154" t="s">
        <v>10</v>
      </c>
      <c r="G46" s="155"/>
      <c r="H46" s="158" t="str">
        <f>"Bittere: "&amp;Daten!$B$8 &amp;" IBU"</f>
        <v>Bittere: 40 IBU</v>
      </c>
      <c r="I46" s="159"/>
      <c r="J46" s="139" t="str">
        <f>"Farbe: "&amp;Daten!$B$9 &amp; " EBC"</f>
        <v>Farbe: 21 EBC</v>
      </c>
      <c r="K46" s="140"/>
      <c r="L46" s="146"/>
    </row>
    <row r="47" spans="1:12" ht="15" customHeight="1" thickBot="1" x14ac:dyDescent="0.3">
      <c r="A47" s="125"/>
      <c r="B47" s="13" t="str">
        <f>"Stammwürze: "&amp;Daten!$B$3&amp;" °P"</f>
        <v>Stammwürze: 13 °P</v>
      </c>
      <c r="C47" s="14"/>
      <c r="D47" s="141" t="str">
        <f>"Alkohol: "&amp;Daten!$B$4&amp;" %"</f>
        <v>Alkohol: 6 %</v>
      </c>
      <c r="E47" s="142"/>
      <c r="F47" s="156"/>
      <c r="G47" s="157"/>
      <c r="H47" s="143" t="str">
        <f>"Gebraut am: "&amp;TEXT(Daten!$B$10,"TT.MM.JJJJ")</f>
        <v>Gebraut am: 20.06.2015</v>
      </c>
      <c r="I47" s="144"/>
      <c r="J47" s="15"/>
      <c r="K47" s="16" t="str">
        <f>"Abgefüllt am: "&amp;TEXT(Daten!$B$11,"TT.MM.JJJJ")</f>
        <v>Abgefüllt am: 04.07.2015</v>
      </c>
      <c r="L47" s="147"/>
    </row>
    <row r="48" spans="1:12" ht="16.5" thickTop="1" thickBot="1" x14ac:dyDescent="0.3"/>
    <row r="49" spans="1:12" ht="15" customHeight="1" thickTop="1" x14ac:dyDescent="0.25">
      <c r="A49" s="123"/>
      <c r="B49" s="126" t="str">
        <f>Daten!$B$1</f>
        <v>Pale Ale No. 11</v>
      </c>
      <c r="C49" s="127"/>
      <c r="D49" s="127"/>
      <c r="E49" s="128"/>
      <c r="F49" s="132" t="s">
        <v>18</v>
      </c>
      <c r="G49" s="133"/>
      <c r="H49" s="136" t="str">
        <f>"Malz: "&amp;Daten!$B$5</f>
        <v>Malz: Wiener Malz, Münchener Malz</v>
      </c>
      <c r="I49" s="137"/>
      <c r="J49" s="137"/>
      <c r="K49" s="138"/>
      <c r="L49" s="145"/>
    </row>
    <row r="50" spans="1:12" ht="15" customHeight="1" x14ac:dyDescent="0.25">
      <c r="A50" s="124"/>
      <c r="B50" s="129"/>
      <c r="C50" s="130"/>
      <c r="D50" s="130"/>
      <c r="E50" s="131"/>
      <c r="F50" s="134"/>
      <c r="G50" s="135"/>
      <c r="H50" s="148" t="str">
        <f>"Hopfen: "&amp;Daten!$B$7</f>
        <v>Hopfen: Magnum, Spalter Select</v>
      </c>
      <c r="I50" s="149"/>
      <c r="J50" s="149"/>
      <c r="K50" s="150"/>
      <c r="L50" s="146"/>
    </row>
    <row r="51" spans="1:12" ht="15" customHeight="1" x14ac:dyDescent="0.25">
      <c r="A51" s="124"/>
      <c r="B51" s="129"/>
      <c r="C51" s="130"/>
      <c r="D51" s="130"/>
      <c r="E51" s="131"/>
      <c r="F51" s="134"/>
      <c r="G51" s="135"/>
      <c r="H51" s="148" t="str">
        <f>"Hefe: "&amp;Daten!$B$6</f>
        <v>Hefe: Safale S-04</v>
      </c>
      <c r="I51" s="149"/>
      <c r="J51" s="149"/>
      <c r="K51" s="150"/>
      <c r="L51" s="146"/>
    </row>
    <row r="52" spans="1:12" ht="15" customHeight="1" x14ac:dyDescent="0.25">
      <c r="A52" s="124"/>
      <c r="B52" s="151" t="str">
        <f>Daten!$B$2</f>
        <v>Ortruds Badebräu</v>
      </c>
      <c r="C52" s="152"/>
      <c r="D52" s="152"/>
      <c r="E52" s="153"/>
      <c r="F52" s="154" t="s">
        <v>10</v>
      </c>
      <c r="G52" s="155"/>
      <c r="H52" s="158" t="str">
        <f>"Bittere: "&amp;Daten!$B$8 &amp;" IBU"</f>
        <v>Bittere: 40 IBU</v>
      </c>
      <c r="I52" s="159"/>
      <c r="J52" s="139" t="str">
        <f>"Farbe: "&amp;Daten!$B$9 &amp; " EBC"</f>
        <v>Farbe: 21 EBC</v>
      </c>
      <c r="K52" s="140"/>
      <c r="L52" s="146"/>
    </row>
    <row r="53" spans="1:12" ht="15" customHeight="1" thickBot="1" x14ac:dyDescent="0.3">
      <c r="A53" s="125"/>
      <c r="B53" s="13" t="str">
        <f>"Stammwürze: "&amp;Daten!$B$3&amp;" °P"</f>
        <v>Stammwürze: 13 °P</v>
      </c>
      <c r="C53" s="14"/>
      <c r="D53" s="141" t="str">
        <f>"Alkohol: "&amp;Daten!$B$4&amp;" %"</f>
        <v>Alkohol: 6 %</v>
      </c>
      <c r="E53" s="142"/>
      <c r="F53" s="156"/>
      <c r="G53" s="157"/>
      <c r="H53" s="143" t="str">
        <f>"Gebraut am: "&amp;TEXT(Daten!$B$10,"TT.MM.JJJJ")</f>
        <v>Gebraut am: 20.06.2015</v>
      </c>
      <c r="I53" s="144"/>
      <c r="J53" s="15"/>
      <c r="K53" s="16" t="str">
        <f>"Abgefüllt am: "&amp;TEXT(Daten!$B$11,"TT.MM.JJJJ")</f>
        <v>Abgefüllt am: 04.07.2015</v>
      </c>
      <c r="L53" s="147"/>
    </row>
    <row r="54" spans="1:12" ht="16.5" thickTop="1" thickBot="1" x14ac:dyDescent="0.3"/>
    <row r="55" spans="1:12" ht="15" customHeight="1" thickTop="1" x14ac:dyDescent="0.25">
      <c r="A55" s="123"/>
      <c r="B55" s="126" t="str">
        <f>Daten!$B$1</f>
        <v>Pale Ale No. 11</v>
      </c>
      <c r="C55" s="127"/>
      <c r="D55" s="127"/>
      <c r="E55" s="128"/>
      <c r="F55" s="132" t="s">
        <v>18</v>
      </c>
      <c r="G55" s="133"/>
      <c r="H55" s="136" t="str">
        <f>"Malz: "&amp;Daten!$B$5</f>
        <v>Malz: Wiener Malz, Münchener Malz</v>
      </c>
      <c r="I55" s="137"/>
      <c r="J55" s="137"/>
      <c r="K55" s="138"/>
      <c r="L55" s="145"/>
    </row>
    <row r="56" spans="1:12" ht="15" customHeight="1" x14ac:dyDescent="0.25">
      <c r="A56" s="124"/>
      <c r="B56" s="129"/>
      <c r="C56" s="130"/>
      <c r="D56" s="130"/>
      <c r="E56" s="131"/>
      <c r="F56" s="134"/>
      <c r="G56" s="135"/>
      <c r="H56" s="148" t="str">
        <f>"Hopfen: "&amp;Daten!$B$7</f>
        <v>Hopfen: Magnum, Spalter Select</v>
      </c>
      <c r="I56" s="149"/>
      <c r="J56" s="149"/>
      <c r="K56" s="150"/>
      <c r="L56" s="146"/>
    </row>
    <row r="57" spans="1:12" ht="15" customHeight="1" x14ac:dyDescent="0.25">
      <c r="A57" s="124"/>
      <c r="B57" s="129"/>
      <c r="C57" s="130"/>
      <c r="D57" s="130"/>
      <c r="E57" s="131"/>
      <c r="F57" s="134"/>
      <c r="G57" s="135"/>
      <c r="H57" s="148" t="str">
        <f>"Hefe: "&amp;Daten!$B$6</f>
        <v>Hefe: Safale S-04</v>
      </c>
      <c r="I57" s="149"/>
      <c r="J57" s="149"/>
      <c r="K57" s="150"/>
      <c r="L57" s="146"/>
    </row>
    <row r="58" spans="1:12" ht="15" customHeight="1" x14ac:dyDescent="0.25">
      <c r="A58" s="124"/>
      <c r="B58" s="151" t="str">
        <f>Daten!$B$2</f>
        <v>Ortruds Badebräu</v>
      </c>
      <c r="C58" s="152"/>
      <c r="D58" s="152"/>
      <c r="E58" s="153"/>
      <c r="F58" s="154" t="s">
        <v>10</v>
      </c>
      <c r="G58" s="155"/>
      <c r="H58" s="158" t="str">
        <f>"Bittere: "&amp;Daten!$B$8 &amp;" IBU"</f>
        <v>Bittere: 40 IBU</v>
      </c>
      <c r="I58" s="159"/>
      <c r="J58" s="139" t="str">
        <f>"Farbe: "&amp;Daten!$B$9 &amp; " EBC"</f>
        <v>Farbe: 21 EBC</v>
      </c>
      <c r="K58" s="140"/>
      <c r="L58" s="146"/>
    </row>
    <row r="59" spans="1:12" ht="15" customHeight="1" thickBot="1" x14ac:dyDescent="0.3">
      <c r="A59" s="125"/>
      <c r="B59" s="13" t="str">
        <f>"Stammwürze: "&amp;Daten!$B$3&amp;" °P"</f>
        <v>Stammwürze: 13 °P</v>
      </c>
      <c r="C59" s="14"/>
      <c r="D59" s="141" t="str">
        <f>"Alkohol: "&amp;Daten!$B$4&amp;" %"</f>
        <v>Alkohol: 6 %</v>
      </c>
      <c r="E59" s="142"/>
      <c r="F59" s="156"/>
      <c r="G59" s="157"/>
      <c r="H59" s="143" t="str">
        <f>"Gebraut am: "&amp;TEXT(Daten!$B$10,"TT.MM.JJJJ")</f>
        <v>Gebraut am: 20.06.2015</v>
      </c>
      <c r="I59" s="144"/>
      <c r="J59" s="15"/>
      <c r="K59" s="16" t="str">
        <f>"Abgefüllt am: "&amp;TEXT(Daten!$B$11,"TT.MM.JJJJ")</f>
        <v>Abgefüllt am: 04.07.2015</v>
      </c>
      <c r="L59" s="147"/>
    </row>
    <row r="60" spans="1:12" ht="16.5" thickTop="1" thickBot="1" x14ac:dyDescent="0.3"/>
    <row r="61" spans="1:12" ht="15" customHeight="1" thickTop="1" x14ac:dyDescent="0.25">
      <c r="A61" s="123"/>
      <c r="B61" s="126" t="str">
        <f>Daten!$B$1</f>
        <v>Pale Ale No. 11</v>
      </c>
      <c r="C61" s="127"/>
      <c r="D61" s="127"/>
      <c r="E61" s="128"/>
      <c r="F61" s="132" t="s">
        <v>18</v>
      </c>
      <c r="G61" s="133"/>
      <c r="H61" s="136" t="str">
        <f>"Malz: "&amp;Daten!$B$5</f>
        <v>Malz: Wiener Malz, Münchener Malz</v>
      </c>
      <c r="I61" s="137"/>
      <c r="J61" s="137"/>
      <c r="K61" s="138"/>
      <c r="L61" s="145"/>
    </row>
    <row r="62" spans="1:12" ht="15" customHeight="1" x14ac:dyDescent="0.25">
      <c r="A62" s="124"/>
      <c r="B62" s="129"/>
      <c r="C62" s="130"/>
      <c r="D62" s="130"/>
      <c r="E62" s="131"/>
      <c r="F62" s="134"/>
      <c r="G62" s="135"/>
      <c r="H62" s="148" t="str">
        <f>"Hopfen: "&amp;Daten!$B$7</f>
        <v>Hopfen: Magnum, Spalter Select</v>
      </c>
      <c r="I62" s="149"/>
      <c r="J62" s="149"/>
      <c r="K62" s="150"/>
      <c r="L62" s="146"/>
    </row>
    <row r="63" spans="1:12" ht="15" customHeight="1" x14ac:dyDescent="0.25">
      <c r="A63" s="124"/>
      <c r="B63" s="129"/>
      <c r="C63" s="130"/>
      <c r="D63" s="130"/>
      <c r="E63" s="131"/>
      <c r="F63" s="134"/>
      <c r="G63" s="135"/>
      <c r="H63" s="148" t="str">
        <f>"Hefe: "&amp;Daten!$B$6</f>
        <v>Hefe: Safale S-04</v>
      </c>
      <c r="I63" s="149"/>
      <c r="J63" s="149"/>
      <c r="K63" s="150"/>
      <c r="L63" s="146"/>
    </row>
    <row r="64" spans="1:12" ht="15" customHeight="1" x14ac:dyDescent="0.25">
      <c r="A64" s="124"/>
      <c r="B64" s="151" t="str">
        <f>Daten!$B$2</f>
        <v>Ortruds Badebräu</v>
      </c>
      <c r="C64" s="152"/>
      <c r="D64" s="152"/>
      <c r="E64" s="153"/>
      <c r="F64" s="154" t="s">
        <v>10</v>
      </c>
      <c r="G64" s="155"/>
      <c r="H64" s="158" t="str">
        <f>"Bittere: "&amp;Daten!$B$8 &amp;" IBU"</f>
        <v>Bittere: 40 IBU</v>
      </c>
      <c r="I64" s="159"/>
      <c r="J64" s="139" t="str">
        <f>"Farbe: "&amp;Daten!$B$9 &amp; " EBC"</f>
        <v>Farbe: 21 EBC</v>
      </c>
      <c r="K64" s="140"/>
      <c r="L64" s="146"/>
    </row>
    <row r="65" spans="1:12" ht="15" customHeight="1" thickBot="1" x14ac:dyDescent="0.3">
      <c r="A65" s="125"/>
      <c r="B65" s="13" t="str">
        <f>"Stammwürze: "&amp;Daten!$B$3&amp;" °P"</f>
        <v>Stammwürze: 13 °P</v>
      </c>
      <c r="C65" s="14"/>
      <c r="D65" s="141" t="str">
        <f>"Alkohol: "&amp;Daten!$B$4&amp;" %"</f>
        <v>Alkohol: 6 %</v>
      </c>
      <c r="E65" s="142"/>
      <c r="F65" s="156"/>
      <c r="G65" s="157"/>
      <c r="H65" s="143" t="str">
        <f>"Gebraut am: "&amp;TEXT(Daten!$B$10,"TT.MM.JJJJ")</f>
        <v>Gebraut am: 20.06.2015</v>
      </c>
      <c r="I65" s="144"/>
      <c r="J65" s="15"/>
      <c r="K65" s="16" t="str">
        <f>"Abgefüllt am: "&amp;TEXT(Daten!$B$11,"TT.MM.JJJJ")</f>
        <v>Abgefüllt am: 04.07.2015</v>
      </c>
      <c r="L65" s="147"/>
    </row>
    <row r="66" spans="1:12" ht="16.5" thickTop="1" thickBot="1" x14ac:dyDescent="0.3"/>
    <row r="67" spans="1:12" ht="15" customHeight="1" thickTop="1" x14ac:dyDescent="0.25">
      <c r="A67" s="123"/>
      <c r="B67" s="126" t="str">
        <f>Daten!$B$1</f>
        <v>Pale Ale No. 11</v>
      </c>
      <c r="C67" s="127"/>
      <c r="D67" s="127"/>
      <c r="E67" s="128"/>
      <c r="F67" s="132" t="s">
        <v>18</v>
      </c>
      <c r="G67" s="133"/>
      <c r="H67" s="136" t="str">
        <f>"Malz: "&amp;Daten!$B$5</f>
        <v>Malz: Wiener Malz, Münchener Malz</v>
      </c>
      <c r="I67" s="137"/>
      <c r="J67" s="137"/>
      <c r="K67" s="138"/>
      <c r="L67" s="145"/>
    </row>
    <row r="68" spans="1:12" ht="15" customHeight="1" x14ac:dyDescent="0.25">
      <c r="A68" s="124"/>
      <c r="B68" s="129"/>
      <c r="C68" s="130"/>
      <c r="D68" s="130"/>
      <c r="E68" s="131"/>
      <c r="F68" s="134"/>
      <c r="G68" s="135"/>
      <c r="H68" s="148" t="str">
        <f>"Hopfen: "&amp;Daten!$B$7</f>
        <v>Hopfen: Magnum, Spalter Select</v>
      </c>
      <c r="I68" s="149"/>
      <c r="J68" s="149"/>
      <c r="K68" s="150"/>
      <c r="L68" s="146"/>
    </row>
    <row r="69" spans="1:12" ht="15" customHeight="1" x14ac:dyDescent="0.25">
      <c r="A69" s="124"/>
      <c r="B69" s="129"/>
      <c r="C69" s="130"/>
      <c r="D69" s="130"/>
      <c r="E69" s="131"/>
      <c r="F69" s="134"/>
      <c r="G69" s="135"/>
      <c r="H69" s="148" t="str">
        <f>"Hefe: "&amp;Daten!$B$6</f>
        <v>Hefe: Safale S-04</v>
      </c>
      <c r="I69" s="149"/>
      <c r="J69" s="149"/>
      <c r="K69" s="150"/>
      <c r="L69" s="146"/>
    </row>
    <row r="70" spans="1:12" ht="15" customHeight="1" x14ac:dyDescent="0.25">
      <c r="A70" s="124"/>
      <c r="B70" s="151" t="str">
        <f>Daten!$B$2</f>
        <v>Ortruds Badebräu</v>
      </c>
      <c r="C70" s="152"/>
      <c r="D70" s="152"/>
      <c r="E70" s="153"/>
      <c r="F70" s="154" t="s">
        <v>10</v>
      </c>
      <c r="G70" s="155"/>
      <c r="H70" s="158" t="str">
        <f>"Bittere: "&amp;Daten!$B$8 &amp;" IBU"</f>
        <v>Bittere: 40 IBU</v>
      </c>
      <c r="I70" s="159"/>
      <c r="J70" s="139" t="str">
        <f>"Farbe: "&amp;Daten!$B$9 &amp; " EBC"</f>
        <v>Farbe: 21 EBC</v>
      </c>
      <c r="K70" s="140"/>
      <c r="L70" s="146"/>
    </row>
    <row r="71" spans="1:12" ht="15" customHeight="1" thickBot="1" x14ac:dyDescent="0.3">
      <c r="A71" s="125"/>
      <c r="B71" s="13" t="str">
        <f>"Stammwürze: "&amp;Daten!$B$3&amp;" °P"</f>
        <v>Stammwürze: 13 °P</v>
      </c>
      <c r="C71" s="14"/>
      <c r="D71" s="141" t="str">
        <f>"Alkohol: "&amp;Daten!$B$4&amp;" %"</f>
        <v>Alkohol: 6 %</v>
      </c>
      <c r="E71" s="142"/>
      <c r="F71" s="156"/>
      <c r="G71" s="157"/>
      <c r="H71" s="143" t="str">
        <f>"Gebraut am: "&amp;TEXT(Daten!$B$10,"TT.MM.JJJJ")</f>
        <v>Gebraut am: 20.06.2015</v>
      </c>
      <c r="I71" s="144"/>
      <c r="J71" s="15"/>
      <c r="K71" s="16" t="str">
        <f>"Abgefüllt am: "&amp;TEXT(Daten!$B$11,"TT.MM.JJJJ")</f>
        <v>Abgefüllt am: 04.07.2015</v>
      </c>
      <c r="L71" s="147"/>
    </row>
    <row r="72" spans="1:12" ht="16.5" thickTop="1" thickBot="1" x14ac:dyDescent="0.3"/>
    <row r="73" spans="1:12" ht="15" customHeight="1" thickTop="1" x14ac:dyDescent="0.25">
      <c r="A73" s="123"/>
      <c r="B73" s="126" t="str">
        <f>Daten!$B$1</f>
        <v>Pale Ale No. 11</v>
      </c>
      <c r="C73" s="127"/>
      <c r="D73" s="127"/>
      <c r="E73" s="128"/>
      <c r="F73" s="132" t="s">
        <v>18</v>
      </c>
      <c r="G73" s="133"/>
      <c r="H73" s="136" t="str">
        <f>"Malz: "&amp;Daten!$B$5</f>
        <v>Malz: Wiener Malz, Münchener Malz</v>
      </c>
      <c r="I73" s="137"/>
      <c r="J73" s="137"/>
      <c r="K73" s="138"/>
      <c r="L73" s="145"/>
    </row>
    <row r="74" spans="1:12" ht="15" customHeight="1" x14ac:dyDescent="0.25">
      <c r="A74" s="124"/>
      <c r="B74" s="129"/>
      <c r="C74" s="130"/>
      <c r="D74" s="130"/>
      <c r="E74" s="131"/>
      <c r="F74" s="134"/>
      <c r="G74" s="135"/>
      <c r="H74" s="148" t="str">
        <f>"Hopfen: "&amp;Daten!$B$7</f>
        <v>Hopfen: Magnum, Spalter Select</v>
      </c>
      <c r="I74" s="149"/>
      <c r="J74" s="149"/>
      <c r="K74" s="150"/>
      <c r="L74" s="146"/>
    </row>
    <row r="75" spans="1:12" ht="15" customHeight="1" x14ac:dyDescent="0.25">
      <c r="A75" s="124"/>
      <c r="B75" s="129"/>
      <c r="C75" s="130"/>
      <c r="D75" s="130"/>
      <c r="E75" s="131"/>
      <c r="F75" s="134"/>
      <c r="G75" s="135"/>
      <c r="H75" s="148" t="str">
        <f>"Hefe: "&amp;Daten!$B$6</f>
        <v>Hefe: Safale S-04</v>
      </c>
      <c r="I75" s="149"/>
      <c r="J75" s="149"/>
      <c r="K75" s="150"/>
      <c r="L75" s="146"/>
    </row>
    <row r="76" spans="1:12" ht="15" customHeight="1" x14ac:dyDescent="0.25">
      <c r="A76" s="124"/>
      <c r="B76" s="151" t="str">
        <f>Daten!$B$2</f>
        <v>Ortruds Badebräu</v>
      </c>
      <c r="C76" s="152"/>
      <c r="D76" s="152"/>
      <c r="E76" s="153"/>
      <c r="F76" s="154" t="s">
        <v>10</v>
      </c>
      <c r="G76" s="155"/>
      <c r="H76" s="158" t="str">
        <f>"Bittere: "&amp;Daten!$B$8 &amp;" IBU"</f>
        <v>Bittere: 40 IBU</v>
      </c>
      <c r="I76" s="159"/>
      <c r="J76" s="139" t="str">
        <f>"Farbe: "&amp;Daten!$B$9 &amp; " EBC"</f>
        <v>Farbe: 21 EBC</v>
      </c>
      <c r="K76" s="140"/>
      <c r="L76" s="146"/>
    </row>
    <row r="77" spans="1:12" ht="15" customHeight="1" thickBot="1" x14ac:dyDescent="0.3">
      <c r="A77" s="125"/>
      <c r="B77" s="13" t="str">
        <f>"Stammwürze: "&amp;Daten!$B$3&amp;" °P"</f>
        <v>Stammwürze: 13 °P</v>
      </c>
      <c r="C77" s="14"/>
      <c r="D77" s="141" t="str">
        <f>"Alkohol: "&amp;Daten!$B$4&amp;" %"</f>
        <v>Alkohol: 6 %</v>
      </c>
      <c r="E77" s="142"/>
      <c r="F77" s="156"/>
      <c r="G77" s="157"/>
      <c r="H77" s="143" t="str">
        <f>"Gebraut am: "&amp;TEXT(Daten!$B$10,"TT.MM.JJJJ")</f>
        <v>Gebraut am: 20.06.2015</v>
      </c>
      <c r="I77" s="144"/>
      <c r="J77" s="15"/>
      <c r="K77" s="16" t="str">
        <f>"Abgefüllt am: "&amp;TEXT(Daten!$B$11,"TT.MM.JJJJ")</f>
        <v>Abgefüllt am: 04.07.2015</v>
      </c>
      <c r="L77" s="147"/>
    </row>
    <row r="78" spans="1:12" ht="15.75" thickTop="1" x14ac:dyDescent="0.25"/>
  </sheetData>
  <mergeCells count="169">
    <mergeCell ref="J4:K4"/>
    <mergeCell ref="D5:E5"/>
    <mergeCell ref="H5:I5"/>
    <mergeCell ref="A1:A5"/>
    <mergeCell ref="B1:E3"/>
    <mergeCell ref="F1:G3"/>
    <mergeCell ref="H1:K1"/>
    <mergeCell ref="L1:L5"/>
    <mergeCell ref="H2:K2"/>
    <mergeCell ref="H3:K3"/>
    <mergeCell ref="B4:E4"/>
    <mergeCell ref="F4:G5"/>
    <mergeCell ref="H4:I4"/>
    <mergeCell ref="L13:L17"/>
    <mergeCell ref="H14:K14"/>
    <mergeCell ref="H15:K15"/>
    <mergeCell ref="B16:E16"/>
    <mergeCell ref="F16:G17"/>
    <mergeCell ref="H16:I16"/>
    <mergeCell ref="L7:L11"/>
    <mergeCell ref="H8:K8"/>
    <mergeCell ref="H9:K9"/>
    <mergeCell ref="B10:E10"/>
    <mergeCell ref="F10:G11"/>
    <mergeCell ref="H10:I10"/>
    <mergeCell ref="J10:K10"/>
    <mergeCell ref="D11:E11"/>
    <mergeCell ref="H11:I11"/>
    <mergeCell ref="J16:K16"/>
    <mergeCell ref="D17:E17"/>
    <mergeCell ref="H17:I17"/>
    <mergeCell ref="A19:A23"/>
    <mergeCell ref="B19:E21"/>
    <mergeCell ref="F19:G21"/>
    <mergeCell ref="H19:K19"/>
    <mergeCell ref="A13:A17"/>
    <mergeCell ref="B13:E15"/>
    <mergeCell ref="F13:G15"/>
    <mergeCell ref="H13:K13"/>
    <mergeCell ref="L25:L29"/>
    <mergeCell ref="H26:K26"/>
    <mergeCell ref="H27:K27"/>
    <mergeCell ref="B28:E28"/>
    <mergeCell ref="F28:G29"/>
    <mergeCell ref="H28:I28"/>
    <mergeCell ref="L19:L23"/>
    <mergeCell ref="H20:K20"/>
    <mergeCell ref="H21:K21"/>
    <mergeCell ref="B22:E22"/>
    <mergeCell ref="F22:G23"/>
    <mergeCell ref="H22:I22"/>
    <mergeCell ref="J22:K22"/>
    <mergeCell ref="D23:E23"/>
    <mergeCell ref="H23:I23"/>
    <mergeCell ref="J28:K28"/>
    <mergeCell ref="D29:E29"/>
    <mergeCell ref="H29:I29"/>
    <mergeCell ref="A31:A35"/>
    <mergeCell ref="B31:E33"/>
    <mergeCell ref="F31:G33"/>
    <mergeCell ref="H31:K31"/>
    <mergeCell ref="A25:A29"/>
    <mergeCell ref="B25:E27"/>
    <mergeCell ref="F25:G27"/>
    <mergeCell ref="H25:K25"/>
    <mergeCell ref="L31:L35"/>
    <mergeCell ref="H32:K32"/>
    <mergeCell ref="H33:K33"/>
    <mergeCell ref="B34:E34"/>
    <mergeCell ref="F34:G35"/>
    <mergeCell ref="H34:I34"/>
    <mergeCell ref="J34:K34"/>
    <mergeCell ref="D35:E35"/>
    <mergeCell ref="H35:I35"/>
    <mergeCell ref="A37:A41"/>
    <mergeCell ref="B37:E39"/>
    <mergeCell ref="F37:G39"/>
    <mergeCell ref="H37:K37"/>
    <mergeCell ref="L43:L47"/>
    <mergeCell ref="H44:K44"/>
    <mergeCell ref="H45:K45"/>
    <mergeCell ref="B46:E46"/>
    <mergeCell ref="F46:G47"/>
    <mergeCell ref="H46:I46"/>
    <mergeCell ref="J46:K46"/>
    <mergeCell ref="D47:E47"/>
    <mergeCell ref="H47:I47"/>
    <mergeCell ref="L37:L41"/>
    <mergeCell ref="H38:K38"/>
    <mergeCell ref="H39:K39"/>
    <mergeCell ref="B40:E40"/>
    <mergeCell ref="F40:G41"/>
    <mergeCell ref="H40:I40"/>
    <mergeCell ref="J40:K40"/>
    <mergeCell ref="D41:E41"/>
    <mergeCell ref="H41:I41"/>
    <mergeCell ref="L49:L53"/>
    <mergeCell ref="H50:K50"/>
    <mergeCell ref="H51:K51"/>
    <mergeCell ref="B52:E52"/>
    <mergeCell ref="F52:G53"/>
    <mergeCell ref="H52:I52"/>
    <mergeCell ref="A43:A47"/>
    <mergeCell ref="B43:E45"/>
    <mergeCell ref="F43:G45"/>
    <mergeCell ref="H43:K43"/>
    <mergeCell ref="L61:L65"/>
    <mergeCell ref="H62:K62"/>
    <mergeCell ref="H63:K63"/>
    <mergeCell ref="B64:E64"/>
    <mergeCell ref="F64:G65"/>
    <mergeCell ref="H64:I64"/>
    <mergeCell ref="L55:L59"/>
    <mergeCell ref="H56:K56"/>
    <mergeCell ref="H57:K57"/>
    <mergeCell ref="B58:E58"/>
    <mergeCell ref="F58:G59"/>
    <mergeCell ref="H58:I58"/>
    <mergeCell ref="J58:K58"/>
    <mergeCell ref="D59:E59"/>
    <mergeCell ref="H59:I59"/>
    <mergeCell ref="B55:E57"/>
    <mergeCell ref="F55:G57"/>
    <mergeCell ref="H55:K55"/>
    <mergeCell ref="L73:L77"/>
    <mergeCell ref="H74:K74"/>
    <mergeCell ref="H75:K75"/>
    <mergeCell ref="B76:E76"/>
    <mergeCell ref="F76:G77"/>
    <mergeCell ref="H76:I76"/>
    <mergeCell ref="L67:L71"/>
    <mergeCell ref="H68:K68"/>
    <mergeCell ref="H69:K69"/>
    <mergeCell ref="B70:E70"/>
    <mergeCell ref="F70:G71"/>
    <mergeCell ref="H70:I70"/>
    <mergeCell ref="J70:K70"/>
    <mergeCell ref="D71:E71"/>
    <mergeCell ref="H71:I71"/>
    <mergeCell ref="B67:E69"/>
    <mergeCell ref="F67:G69"/>
    <mergeCell ref="H67:K67"/>
    <mergeCell ref="J76:K76"/>
    <mergeCell ref="D77:E77"/>
    <mergeCell ref="H77:I77"/>
    <mergeCell ref="A7:A11"/>
    <mergeCell ref="B7:E9"/>
    <mergeCell ref="F7:G9"/>
    <mergeCell ref="H7:K7"/>
    <mergeCell ref="A73:A77"/>
    <mergeCell ref="B73:E75"/>
    <mergeCell ref="F73:G75"/>
    <mergeCell ref="H73:K73"/>
    <mergeCell ref="J64:K64"/>
    <mergeCell ref="D65:E65"/>
    <mergeCell ref="H65:I65"/>
    <mergeCell ref="A67:A71"/>
    <mergeCell ref="A61:A65"/>
    <mergeCell ref="B61:E63"/>
    <mergeCell ref="F61:G63"/>
    <mergeCell ref="H61:K61"/>
    <mergeCell ref="J52:K52"/>
    <mergeCell ref="D53:E53"/>
    <mergeCell ref="H53:I53"/>
    <mergeCell ref="A55:A59"/>
    <mergeCell ref="A49:A53"/>
    <mergeCell ref="B49:E51"/>
    <mergeCell ref="F49:G51"/>
    <mergeCell ref="H49:K49"/>
  </mergeCells>
  <pageMargins left="0.11811023622047245" right="0.11811023622047245" top="0.39370078740157483" bottom="0.39370078740157483" header="0.31496062992125984" footer="0.31496062992125984"/>
  <pageSetup paperSize="9" scale="67" fitToHeight="0" orientation="portrait" horizontalDpi="4294967292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topLeftCell="A55" workbookViewId="0">
      <selection activeCell="F76" sqref="F76:G77"/>
    </sheetView>
  </sheetViews>
  <sheetFormatPr baseColWidth="10" defaultRowHeight="15" x14ac:dyDescent="0.25"/>
  <cols>
    <col min="1" max="1" width="12.7109375" style="3" customWidth="1"/>
    <col min="2" max="11" width="11.42578125" style="3"/>
    <col min="12" max="12" width="12.7109375" style="3" customWidth="1"/>
    <col min="13" max="16384" width="11.42578125" style="3"/>
  </cols>
  <sheetData>
    <row r="1" spans="1:12" ht="15" customHeight="1" thickTop="1" x14ac:dyDescent="0.25">
      <c r="A1" s="166"/>
      <c r="B1" s="169" t="str">
        <f>Daten!$B$1</f>
        <v>Pale Ale No. 11</v>
      </c>
      <c r="C1" s="170"/>
      <c r="D1" s="170"/>
      <c r="E1" s="171"/>
      <c r="F1" s="175" t="s">
        <v>18</v>
      </c>
      <c r="G1" s="176"/>
      <c r="H1" s="178" t="str">
        <f>"Malz: "&amp;Daten!$B$5</f>
        <v>Malz: Wiener Malz, Münchener Malz</v>
      </c>
      <c r="I1" s="179"/>
      <c r="J1" s="179"/>
      <c r="K1" s="180"/>
      <c r="L1" s="180"/>
    </row>
    <row r="2" spans="1:12" ht="15" customHeight="1" x14ac:dyDescent="0.25">
      <c r="A2" s="167"/>
      <c r="B2" s="172"/>
      <c r="C2" s="173"/>
      <c r="D2" s="173"/>
      <c r="E2" s="174"/>
      <c r="F2" s="177"/>
      <c r="G2" s="177"/>
      <c r="H2" s="183" t="str">
        <f>"Hopfen: "&amp;Daten!$B$7</f>
        <v>Hopfen: Magnum, Spalter Select</v>
      </c>
      <c r="I2" s="184"/>
      <c r="J2" s="184"/>
      <c r="K2" s="181"/>
      <c r="L2" s="181"/>
    </row>
    <row r="3" spans="1:12" ht="15" customHeight="1" x14ac:dyDescent="0.25">
      <c r="A3" s="167"/>
      <c r="B3" s="172"/>
      <c r="C3" s="173"/>
      <c r="D3" s="173"/>
      <c r="E3" s="174"/>
      <c r="F3" s="177"/>
      <c r="G3" s="177"/>
      <c r="H3" s="183" t="str">
        <f>"Hefe: "&amp;Daten!$B$6</f>
        <v>Hefe: Safale S-04</v>
      </c>
      <c r="I3" s="184"/>
      <c r="J3" s="184"/>
      <c r="K3" s="181"/>
      <c r="L3" s="181"/>
    </row>
    <row r="4" spans="1:12" ht="15" customHeight="1" x14ac:dyDescent="0.25">
      <c r="A4" s="167"/>
      <c r="B4" s="185" t="str">
        <f>Daten!$B$2</f>
        <v>Ortruds Badebräu</v>
      </c>
      <c r="C4" s="186"/>
      <c r="D4" s="186"/>
      <c r="E4" s="187"/>
      <c r="F4" s="188" t="s">
        <v>10</v>
      </c>
      <c r="G4" s="189"/>
      <c r="H4" s="190" t="str">
        <f>"Bittere: "&amp;Daten!$B$8 &amp;" IBU"</f>
        <v>Bittere: 40 IBU</v>
      </c>
      <c r="I4" s="191"/>
      <c r="J4" s="160" t="str">
        <f>"Farbe: "&amp;Daten!$B$9 &amp; " EBC"</f>
        <v>Farbe: 21 EBC</v>
      </c>
      <c r="K4" s="161"/>
      <c r="L4" s="181"/>
    </row>
    <row r="5" spans="1:12" ht="15" customHeight="1" thickBot="1" x14ac:dyDescent="0.3">
      <c r="A5" s="168"/>
      <c r="B5" s="19" t="str">
        <f>"Stammwürze: "&amp;Daten!$B$3&amp;" °P"</f>
        <v>Stammwürze: 13 °P</v>
      </c>
      <c r="C5" s="17"/>
      <c r="D5" s="162" t="str">
        <f>"Alkohol: "&amp;Daten!$B$4&amp;" %"</f>
        <v>Alkohol: 6 %</v>
      </c>
      <c r="E5" s="163"/>
      <c r="F5" s="165"/>
      <c r="G5" s="165"/>
      <c r="H5" s="164" t="str">
        <f>"Gebraut am: "&amp;TEXT(Daten!$B$10,"TT.MM.JJJJ")</f>
        <v>Gebraut am: 20.06.2015</v>
      </c>
      <c r="I5" s="165"/>
      <c r="J5" s="18"/>
      <c r="K5" s="20" t="str">
        <f>"Abgefüllt am: "&amp;TEXT(Daten!$B$11,"TT.MM.JJJJ")</f>
        <v>Abgefüllt am: 04.07.2015</v>
      </c>
      <c r="L5" s="182"/>
    </row>
    <row r="6" spans="1:12" ht="15.75" customHeight="1" thickTop="1" thickBo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15" customHeight="1" thickTop="1" x14ac:dyDescent="0.25">
      <c r="A7" s="166"/>
      <c r="B7" s="169" t="str">
        <f>Daten!$B$1</f>
        <v>Pale Ale No. 11</v>
      </c>
      <c r="C7" s="170"/>
      <c r="D7" s="170"/>
      <c r="E7" s="171"/>
      <c r="F7" s="175" t="s">
        <v>18</v>
      </c>
      <c r="G7" s="176"/>
      <c r="H7" s="178" t="str">
        <f>"Malz: "&amp;Daten!$B$5</f>
        <v>Malz: Wiener Malz, Münchener Malz</v>
      </c>
      <c r="I7" s="179"/>
      <c r="J7" s="179"/>
      <c r="K7" s="180"/>
      <c r="L7" s="180"/>
    </row>
    <row r="8" spans="1:12" ht="15" customHeight="1" x14ac:dyDescent="0.25">
      <c r="A8" s="167"/>
      <c r="B8" s="172"/>
      <c r="C8" s="173"/>
      <c r="D8" s="173"/>
      <c r="E8" s="174"/>
      <c r="F8" s="177"/>
      <c r="G8" s="177"/>
      <c r="H8" s="183" t="str">
        <f>"Hopfen: "&amp;Daten!$B$7</f>
        <v>Hopfen: Magnum, Spalter Select</v>
      </c>
      <c r="I8" s="184"/>
      <c r="J8" s="184"/>
      <c r="K8" s="181"/>
      <c r="L8" s="181"/>
    </row>
    <row r="9" spans="1:12" ht="15" customHeight="1" x14ac:dyDescent="0.25">
      <c r="A9" s="167"/>
      <c r="B9" s="172"/>
      <c r="C9" s="173"/>
      <c r="D9" s="173"/>
      <c r="E9" s="174"/>
      <c r="F9" s="177"/>
      <c r="G9" s="177"/>
      <c r="H9" s="183" t="str">
        <f>"Hefe: "&amp;Daten!$B$6</f>
        <v>Hefe: Safale S-04</v>
      </c>
      <c r="I9" s="184"/>
      <c r="J9" s="184"/>
      <c r="K9" s="181"/>
      <c r="L9" s="181"/>
    </row>
    <row r="10" spans="1:12" ht="15" customHeight="1" x14ac:dyDescent="0.25">
      <c r="A10" s="167"/>
      <c r="B10" s="185" t="str">
        <f>Daten!$B$2</f>
        <v>Ortruds Badebräu</v>
      </c>
      <c r="C10" s="186"/>
      <c r="D10" s="186"/>
      <c r="E10" s="187"/>
      <c r="F10" s="188" t="s">
        <v>10</v>
      </c>
      <c r="G10" s="189"/>
      <c r="H10" s="190" t="str">
        <f>"Bittere: "&amp;Daten!$B$8 &amp;" IBU"</f>
        <v>Bittere: 40 IBU</v>
      </c>
      <c r="I10" s="191"/>
      <c r="J10" s="160" t="str">
        <f>"Farbe: "&amp;Daten!$B$9 &amp; " EBC"</f>
        <v>Farbe: 21 EBC</v>
      </c>
      <c r="K10" s="161"/>
      <c r="L10" s="181"/>
    </row>
    <row r="11" spans="1:12" ht="15" customHeight="1" thickBot="1" x14ac:dyDescent="0.3">
      <c r="A11" s="168"/>
      <c r="B11" s="19" t="str">
        <f>"Stammwürze: "&amp;Daten!$B$3&amp;" °P"</f>
        <v>Stammwürze: 13 °P</v>
      </c>
      <c r="C11" s="17"/>
      <c r="D11" s="162" t="str">
        <f>"Alkohol: "&amp;Daten!$B$4&amp;" %"</f>
        <v>Alkohol: 6 %</v>
      </c>
      <c r="E11" s="163"/>
      <c r="F11" s="165"/>
      <c r="G11" s="165"/>
      <c r="H11" s="164" t="str">
        <f>"Gebraut am: "&amp;TEXT(Daten!$B$10,"TT.MM.JJJJ")</f>
        <v>Gebraut am: 20.06.2015</v>
      </c>
      <c r="I11" s="165"/>
      <c r="J11" s="18"/>
      <c r="K11" s="20" t="str">
        <f>"Abgefüllt am: "&amp;TEXT(Daten!$B$11,"TT.MM.JJJJ")</f>
        <v>Abgefüllt am: 04.07.2015</v>
      </c>
      <c r="L11" s="182"/>
    </row>
    <row r="12" spans="1:12" ht="16.5" thickTop="1" thickBot="1" x14ac:dyDescent="0.3"/>
    <row r="13" spans="1:12" ht="15.75" customHeight="1" thickTop="1" x14ac:dyDescent="0.25">
      <c r="A13" s="166"/>
      <c r="B13" s="169" t="str">
        <f>Daten!$B$1</f>
        <v>Pale Ale No. 11</v>
      </c>
      <c r="C13" s="170"/>
      <c r="D13" s="170"/>
      <c r="E13" s="171"/>
      <c r="F13" s="175" t="s">
        <v>18</v>
      </c>
      <c r="G13" s="176"/>
      <c r="H13" s="178" t="str">
        <f>"Malz: "&amp;Daten!$B$5</f>
        <v>Malz: Wiener Malz, Münchener Malz</v>
      </c>
      <c r="I13" s="179"/>
      <c r="J13" s="179"/>
      <c r="K13" s="180"/>
      <c r="L13" s="180"/>
    </row>
    <row r="14" spans="1:12" x14ac:dyDescent="0.25">
      <c r="A14" s="167"/>
      <c r="B14" s="172"/>
      <c r="C14" s="173"/>
      <c r="D14" s="173"/>
      <c r="E14" s="174"/>
      <c r="F14" s="177"/>
      <c r="G14" s="177"/>
      <c r="H14" s="183" t="str">
        <f>"Hopfen: "&amp;Daten!$B$7</f>
        <v>Hopfen: Magnum, Spalter Select</v>
      </c>
      <c r="I14" s="184"/>
      <c r="J14" s="184"/>
      <c r="K14" s="181"/>
      <c r="L14" s="181"/>
    </row>
    <row r="15" spans="1:12" x14ac:dyDescent="0.25">
      <c r="A15" s="167"/>
      <c r="B15" s="172"/>
      <c r="C15" s="173"/>
      <c r="D15" s="173"/>
      <c r="E15" s="174"/>
      <c r="F15" s="177"/>
      <c r="G15" s="177"/>
      <c r="H15" s="183" t="str">
        <f>"Hefe: "&amp;Daten!$B$6</f>
        <v>Hefe: Safale S-04</v>
      </c>
      <c r="I15" s="184"/>
      <c r="J15" s="184"/>
      <c r="K15" s="181"/>
      <c r="L15" s="181"/>
    </row>
    <row r="16" spans="1:12" x14ac:dyDescent="0.25">
      <c r="A16" s="167"/>
      <c r="B16" s="185" t="str">
        <f>Daten!$B$2</f>
        <v>Ortruds Badebräu</v>
      </c>
      <c r="C16" s="186"/>
      <c r="D16" s="186"/>
      <c r="E16" s="187"/>
      <c r="F16" s="188" t="s">
        <v>10</v>
      </c>
      <c r="G16" s="189"/>
      <c r="H16" s="190" t="str">
        <f>"Bittere: "&amp;Daten!$B$8 &amp;" IBU"</f>
        <v>Bittere: 40 IBU</v>
      </c>
      <c r="I16" s="191"/>
      <c r="J16" s="160" t="str">
        <f>"Farbe: "&amp;Daten!$B$9 &amp; " EBC"</f>
        <v>Farbe: 21 EBC</v>
      </c>
      <c r="K16" s="161"/>
      <c r="L16" s="181"/>
    </row>
    <row r="17" spans="1:12" ht="15.75" thickBot="1" x14ac:dyDescent="0.3">
      <c r="A17" s="168"/>
      <c r="B17" s="19" t="str">
        <f>"Stammwürze: "&amp;Daten!$B$3&amp;" °P"</f>
        <v>Stammwürze: 13 °P</v>
      </c>
      <c r="C17" s="17"/>
      <c r="D17" s="162" t="str">
        <f>"Alkohol: "&amp;Daten!$B$4&amp;" %"</f>
        <v>Alkohol: 6 %</v>
      </c>
      <c r="E17" s="163"/>
      <c r="F17" s="165"/>
      <c r="G17" s="165"/>
      <c r="H17" s="164" t="str">
        <f>"Gebraut am: "&amp;TEXT(Daten!$B$10,"TT.MM.JJJJ")</f>
        <v>Gebraut am: 20.06.2015</v>
      </c>
      <c r="I17" s="165"/>
      <c r="J17" s="18"/>
      <c r="K17" s="20" t="str">
        <f>"Abgefüllt am: "&amp;TEXT(Daten!$B$11,"TT.MM.JJJJ")</f>
        <v>Abgefüllt am: 04.07.2015</v>
      </c>
      <c r="L17" s="182"/>
    </row>
    <row r="18" spans="1:12" ht="16.5" thickTop="1" thickBo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1:12" ht="15.75" customHeight="1" thickTop="1" x14ac:dyDescent="0.25">
      <c r="A19" s="166"/>
      <c r="B19" s="169" t="str">
        <f>Daten!$B$1</f>
        <v>Pale Ale No. 11</v>
      </c>
      <c r="C19" s="170"/>
      <c r="D19" s="170"/>
      <c r="E19" s="171"/>
      <c r="F19" s="175" t="s">
        <v>18</v>
      </c>
      <c r="G19" s="176"/>
      <c r="H19" s="178" t="str">
        <f>"Malz: "&amp;Daten!$B$5</f>
        <v>Malz: Wiener Malz, Münchener Malz</v>
      </c>
      <c r="I19" s="179"/>
      <c r="J19" s="179"/>
      <c r="K19" s="180"/>
      <c r="L19" s="180"/>
    </row>
    <row r="20" spans="1:12" x14ac:dyDescent="0.25">
      <c r="A20" s="167"/>
      <c r="B20" s="172"/>
      <c r="C20" s="173"/>
      <c r="D20" s="173"/>
      <c r="E20" s="174"/>
      <c r="F20" s="177"/>
      <c r="G20" s="177"/>
      <c r="H20" s="183" t="str">
        <f>"Hopfen: "&amp;Daten!$B$7</f>
        <v>Hopfen: Magnum, Spalter Select</v>
      </c>
      <c r="I20" s="184"/>
      <c r="J20" s="184"/>
      <c r="K20" s="181"/>
      <c r="L20" s="181"/>
    </row>
    <row r="21" spans="1:12" x14ac:dyDescent="0.25">
      <c r="A21" s="167"/>
      <c r="B21" s="172"/>
      <c r="C21" s="173"/>
      <c r="D21" s="173"/>
      <c r="E21" s="174"/>
      <c r="F21" s="177"/>
      <c r="G21" s="177"/>
      <c r="H21" s="183" t="str">
        <f>"Hefe: "&amp;Daten!$B$6</f>
        <v>Hefe: Safale S-04</v>
      </c>
      <c r="I21" s="184"/>
      <c r="J21" s="184"/>
      <c r="K21" s="181"/>
      <c r="L21" s="181"/>
    </row>
    <row r="22" spans="1:12" x14ac:dyDescent="0.25">
      <c r="A22" s="167"/>
      <c r="B22" s="185" t="str">
        <f>Daten!$B$2</f>
        <v>Ortruds Badebräu</v>
      </c>
      <c r="C22" s="186"/>
      <c r="D22" s="186"/>
      <c r="E22" s="187"/>
      <c r="F22" s="188" t="s">
        <v>10</v>
      </c>
      <c r="G22" s="189"/>
      <c r="H22" s="190" t="str">
        <f>"Bittere: "&amp;Daten!$B$8 &amp;" IBU"</f>
        <v>Bittere: 40 IBU</v>
      </c>
      <c r="I22" s="191"/>
      <c r="J22" s="160" t="str">
        <f>"Farbe: "&amp;Daten!$B$9 &amp; " EBC"</f>
        <v>Farbe: 21 EBC</v>
      </c>
      <c r="K22" s="161"/>
      <c r="L22" s="181"/>
    </row>
    <row r="23" spans="1:12" ht="15.75" thickBot="1" x14ac:dyDescent="0.3">
      <c r="A23" s="168"/>
      <c r="B23" s="19" t="str">
        <f>"Stammwürze: "&amp;Daten!$B$3&amp;" °P"</f>
        <v>Stammwürze: 13 °P</v>
      </c>
      <c r="C23" s="17"/>
      <c r="D23" s="162" t="str">
        <f>"Alkohol: "&amp;Daten!$B$4&amp;" %"</f>
        <v>Alkohol: 6 %</v>
      </c>
      <c r="E23" s="163"/>
      <c r="F23" s="165"/>
      <c r="G23" s="165"/>
      <c r="H23" s="164" t="str">
        <f>"Gebraut am: "&amp;TEXT(Daten!$B$10,"TT.MM.JJJJ")</f>
        <v>Gebraut am: 20.06.2015</v>
      </c>
      <c r="I23" s="165"/>
      <c r="J23" s="18"/>
      <c r="K23" s="20" t="str">
        <f>"Abgefüllt am: "&amp;TEXT(Daten!$B$11,"TT.MM.JJJJ")</f>
        <v>Abgefüllt am: 04.07.2015</v>
      </c>
      <c r="L23" s="182"/>
    </row>
    <row r="24" spans="1:12" ht="16.5" thickTop="1" thickBot="1" x14ac:dyDescent="0.3"/>
    <row r="25" spans="1:12" ht="15.75" customHeight="1" thickTop="1" x14ac:dyDescent="0.25">
      <c r="A25" s="166"/>
      <c r="B25" s="169" t="str">
        <f>Daten!$B$1</f>
        <v>Pale Ale No. 11</v>
      </c>
      <c r="C25" s="170"/>
      <c r="D25" s="170"/>
      <c r="E25" s="171"/>
      <c r="F25" s="175" t="s">
        <v>18</v>
      </c>
      <c r="G25" s="176"/>
      <c r="H25" s="178" t="str">
        <f>"Malz: "&amp;Daten!$B$5</f>
        <v>Malz: Wiener Malz, Münchener Malz</v>
      </c>
      <c r="I25" s="179"/>
      <c r="J25" s="179"/>
      <c r="K25" s="180"/>
      <c r="L25" s="180"/>
    </row>
    <row r="26" spans="1:12" x14ac:dyDescent="0.25">
      <c r="A26" s="167"/>
      <c r="B26" s="172"/>
      <c r="C26" s="173"/>
      <c r="D26" s="173"/>
      <c r="E26" s="174"/>
      <c r="F26" s="177"/>
      <c r="G26" s="177"/>
      <c r="H26" s="183" t="str">
        <f>"Hopfen: "&amp;Daten!$B$7</f>
        <v>Hopfen: Magnum, Spalter Select</v>
      </c>
      <c r="I26" s="184"/>
      <c r="J26" s="184"/>
      <c r="K26" s="181"/>
      <c r="L26" s="181"/>
    </row>
    <row r="27" spans="1:12" x14ac:dyDescent="0.25">
      <c r="A27" s="167"/>
      <c r="B27" s="172"/>
      <c r="C27" s="173"/>
      <c r="D27" s="173"/>
      <c r="E27" s="174"/>
      <c r="F27" s="177"/>
      <c r="G27" s="177"/>
      <c r="H27" s="183" t="str">
        <f>"Hefe: "&amp;Daten!$B$6</f>
        <v>Hefe: Safale S-04</v>
      </c>
      <c r="I27" s="184"/>
      <c r="J27" s="184"/>
      <c r="K27" s="181"/>
      <c r="L27" s="181"/>
    </row>
    <row r="28" spans="1:12" x14ac:dyDescent="0.25">
      <c r="A28" s="167"/>
      <c r="B28" s="185" t="str">
        <f>Daten!$B$2</f>
        <v>Ortruds Badebräu</v>
      </c>
      <c r="C28" s="186"/>
      <c r="D28" s="186"/>
      <c r="E28" s="187"/>
      <c r="F28" s="188" t="s">
        <v>10</v>
      </c>
      <c r="G28" s="189"/>
      <c r="H28" s="190" t="str">
        <f>"Bittere: "&amp;Daten!$B$8 &amp;" IBU"</f>
        <v>Bittere: 40 IBU</v>
      </c>
      <c r="I28" s="191"/>
      <c r="J28" s="160" t="str">
        <f>"Farbe: "&amp;Daten!$B$9 &amp; " EBC"</f>
        <v>Farbe: 21 EBC</v>
      </c>
      <c r="K28" s="161"/>
      <c r="L28" s="181"/>
    </row>
    <row r="29" spans="1:12" ht="15.75" thickBot="1" x14ac:dyDescent="0.3">
      <c r="A29" s="168"/>
      <c r="B29" s="19" t="str">
        <f>"Stammwürze: "&amp;Daten!$B$3&amp;" °P"</f>
        <v>Stammwürze: 13 °P</v>
      </c>
      <c r="C29" s="17"/>
      <c r="D29" s="162" t="str">
        <f>"Alkohol: "&amp;Daten!$B$4&amp;" %"</f>
        <v>Alkohol: 6 %</v>
      </c>
      <c r="E29" s="163"/>
      <c r="F29" s="165"/>
      <c r="G29" s="165"/>
      <c r="H29" s="164" t="str">
        <f>"Gebraut am: "&amp;TEXT(Daten!$B$10,"TT.MM.JJJJ")</f>
        <v>Gebraut am: 20.06.2015</v>
      </c>
      <c r="I29" s="165"/>
      <c r="J29" s="18"/>
      <c r="K29" s="20" t="str">
        <f>"Abgefüllt am: "&amp;TEXT(Daten!$B$11,"TT.MM.JJJJ")</f>
        <v>Abgefüllt am: 04.07.2015</v>
      </c>
      <c r="L29" s="182"/>
    </row>
    <row r="30" spans="1:12" ht="16.5" thickTop="1" thickBot="1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</row>
    <row r="31" spans="1:12" ht="15.75" customHeight="1" thickTop="1" x14ac:dyDescent="0.25">
      <c r="A31" s="166"/>
      <c r="B31" s="169" t="str">
        <f>Daten!$B$1</f>
        <v>Pale Ale No. 11</v>
      </c>
      <c r="C31" s="170"/>
      <c r="D31" s="170"/>
      <c r="E31" s="171"/>
      <c r="F31" s="175" t="s">
        <v>18</v>
      </c>
      <c r="G31" s="176"/>
      <c r="H31" s="178" t="str">
        <f>"Malz: "&amp;Daten!$B$5</f>
        <v>Malz: Wiener Malz, Münchener Malz</v>
      </c>
      <c r="I31" s="179"/>
      <c r="J31" s="179"/>
      <c r="K31" s="180"/>
      <c r="L31" s="180"/>
    </row>
    <row r="32" spans="1:12" x14ac:dyDescent="0.25">
      <c r="A32" s="167"/>
      <c r="B32" s="172"/>
      <c r="C32" s="173"/>
      <c r="D32" s="173"/>
      <c r="E32" s="174"/>
      <c r="F32" s="177"/>
      <c r="G32" s="177"/>
      <c r="H32" s="183" t="str">
        <f>"Hopfen: "&amp;Daten!$B$7</f>
        <v>Hopfen: Magnum, Spalter Select</v>
      </c>
      <c r="I32" s="184"/>
      <c r="J32" s="184"/>
      <c r="K32" s="181"/>
      <c r="L32" s="181"/>
    </row>
    <row r="33" spans="1:12" x14ac:dyDescent="0.25">
      <c r="A33" s="167"/>
      <c r="B33" s="172"/>
      <c r="C33" s="173"/>
      <c r="D33" s="173"/>
      <c r="E33" s="174"/>
      <c r="F33" s="177"/>
      <c r="G33" s="177"/>
      <c r="H33" s="183" t="str">
        <f>"Hefe: "&amp;Daten!$B$6</f>
        <v>Hefe: Safale S-04</v>
      </c>
      <c r="I33" s="184"/>
      <c r="J33" s="184"/>
      <c r="K33" s="181"/>
      <c r="L33" s="181"/>
    </row>
    <row r="34" spans="1:12" x14ac:dyDescent="0.25">
      <c r="A34" s="167"/>
      <c r="B34" s="185" t="str">
        <f>Daten!$B$2</f>
        <v>Ortruds Badebräu</v>
      </c>
      <c r="C34" s="186"/>
      <c r="D34" s="186"/>
      <c r="E34" s="187"/>
      <c r="F34" s="188" t="s">
        <v>10</v>
      </c>
      <c r="G34" s="189"/>
      <c r="H34" s="190" t="str">
        <f>"Bittere: "&amp;Daten!$B$8 &amp;" IBU"</f>
        <v>Bittere: 40 IBU</v>
      </c>
      <c r="I34" s="191"/>
      <c r="J34" s="160" t="str">
        <f>"Farbe: "&amp;Daten!$B$9 &amp; " EBC"</f>
        <v>Farbe: 21 EBC</v>
      </c>
      <c r="K34" s="161"/>
      <c r="L34" s="181"/>
    </row>
    <row r="35" spans="1:12" ht="15.75" thickBot="1" x14ac:dyDescent="0.3">
      <c r="A35" s="168"/>
      <c r="B35" s="19" t="str">
        <f>"Stammwürze: "&amp;Daten!$B$3&amp;" °P"</f>
        <v>Stammwürze: 13 °P</v>
      </c>
      <c r="C35" s="17"/>
      <c r="D35" s="162" t="str">
        <f>"Alkohol: "&amp;Daten!$B$4&amp;" %"</f>
        <v>Alkohol: 6 %</v>
      </c>
      <c r="E35" s="163"/>
      <c r="F35" s="165"/>
      <c r="G35" s="165"/>
      <c r="H35" s="164" t="str">
        <f>"Gebraut am: "&amp;TEXT(Daten!$B$10,"TT.MM.JJJJ")</f>
        <v>Gebraut am: 20.06.2015</v>
      </c>
      <c r="I35" s="165"/>
      <c r="J35" s="18"/>
      <c r="K35" s="20" t="str">
        <f>"Abgefüllt am: "&amp;TEXT(Daten!$B$11,"TT.MM.JJJJ")</f>
        <v>Abgefüllt am: 04.07.2015</v>
      </c>
      <c r="L35" s="182"/>
    </row>
    <row r="36" spans="1:12" ht="16.5" thickTop="1" thickBot="1" x14ac:dyDescent="0.3"/>
    <row r="37" spans="1:12" ht="15.75" customHeight="1" thickTop="1" x14ac:dyDescent="0.25">
      <c r="A37" s="166"/>
      <c r="B37" s="169" t="str">
        <f>Daten!$B$1</f>
        <v>Pale Ale No. 11</v>
      </c>
      <c r="C37" s="170"/>
      <c r="D37" s="170"/>
      <c r="E37" s="171"/>
      <c r="F37" s="175" t="s">
        <v>18</v>
      </c>
      <c r="G37" s="176"/>
      <c r="H37" s="178" t="str">
        <f>"Malz: "&amp;Daten!$B$5</f>
        <v>Malz: Wiener Malz, Münchener Malz</v>
      </c>
      <c r="I37" s="179"/>
      <c r="J37" s="179"/>
      <c r="K37" s="180"/>
      <c r="L37" s="180"/>
    </row>
    <row r="38" spans="1:12" x14ac:dyDescent="0.25">
      <c r="A38" s="167"/>
      <c r="B38" s="172"/>
      <c r="C38" s="173"/>
      <c r="D38" s="173"/>
      <c r="E38" s="174"/>
      <c r="F38" s="177"/>
      <c r="G38" s="177"/>
      <c r="H38" s="183" t="str">
        <f>"Hopfen: "&amp;Daten!$B$7</f>
        <v>Hopfen: Magnum, Spalter Select</v>
      </c>
      <c r="I38" s="184"/>
      <c r="J38" s="184"/>
      <c r="K38" s="181"/>
      <c r="L38" s="181"/>
    </row>
    <row r="39" spans="1:12" x14ac:dyDescent="0.25">
      <c r="A39" s="167"/>
      <c r="B39" s="172"/>
      <c r="C39" s="173"/>
      <c r="D39" s="173"/>
      <c r="E39" s="174"/>
      <c r="F39" s="177"/>
      <c r="G39" s="177"/>
      <c r="H39" s="183" t="str">
        <f>"Hefe: "&amp;Daten!$B$6</f>
        <v>Hefe: Safale S-04</v>
      </c>
      <c r="I39" s="184"/>
      <c r="J39" s="184"/>
      <c r="K39" s="181"/>
      <c r="L39" s="181"/>
    </row>
    <row r="40" spans="1:12" x14ac:dyDescent="0.25">
      <c r="A40" s="167"/>
      <c r="B40" s="185" t="str">
        <f>Daten!$B$2</f>
        <v>Ortruds Badebräu</v>
      </c>
      <c r="C40" s="186"/>
      <c r="D40" s="186"/>
      <c r="E40" s="187"/>
      <c r="F40" s="188" t="s">
        <v>10</v>
      </c>
      <c r="G40" s="189"/>
      <c r="H40" s="190" t="str">
        <f>"Bittere: "&amp;Daten!$B$8 &amp;" IBU"</f>
        <v>Bittere: 40 IBU</v>
      </c>
      <c r="I40" s="191"/>
      <c r="J40" s="160" t="str">
        <f>"Farbe: "&amp;Daten!$B$9 &amp; " EBC"</f>
        <v>Farbe: 21 EBC</v>
      </c>
      <c r="K40" s="161"/>
      <c r="L40" s="181"/>
    </row>
    <row r="41" spans="1:12" ht="15.75" thickBot="1" x14ac:dyDescent="0.3">
      <c r="A41" s="168"/>
      <c r="B41" s="19" t="str">
        <f>"Stammwürze: "&amp;Daten!$B$3&amp;" °P"</f>
        <v>Stammwürze: 13 °P</v>
      </c>
      <c r="C41" s="17"/>
      <c r="D41" s="162" t="str">
        <f>"Alkohol: "&amp;Daten!$B$4&amp;" %"</f>
        <v>Alkohol: 6 %</v>
      </c>
      <c r="E41" s="163"/>
      <c r="F41" s="165"/>
      <c r="G41" s="165"/>
      <c r="H41" s="164" t="str">
        <f>"Gebraut am: "&amp;TEXT(Daten!$B$10,"TT.MM.JJJJ")</f>
        <v>Gebraut am: 20.06.2015</v>
      </c>
      <c r="I41" s="165"/>
      <c r="J41" s="18"/>
      <c r="K41" s="20" t="str">
        <f>"Abgefüllt am: "&amp;TEXT(Daten!$B$11,"TT.MM.JJJJ")</f>
        <v>Abgefüllt am: 04.07.2015</v>
      </c>
      <c r="L41" s="182"/>
    </row>
    <row r="42" spans="1:12" ht="16.5" thickTop="1" thickBot="1" x14ac:dyDescent="0.3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</row>
    <row r="43" spans="1:12" ht="15.75" customHeight="1" thickTop="1" x14ac:dyDescent="0.25">
      <c r="A43" s="166"/>
      <c r="B43" s="169" t="str">
        <f>Daten!$B$1</f>
        <v>Pale Ale No. 11</v>
      </c>
      <c r="C43" s="170"/>
      <c r="D43" s="170"/>
      <c r="E43" s="171"/>
      <c r="F43" s="175" t="s">
        <v>18</v>
      </c>
      <c r="G43" s="176"/>
      <c r="H43" s="178" t="str">
        <f>"Malz: "&amp;Daten!$B$5</f>
        <v>Malz: Wiener Malz, Münchener Malz</v>
      </c>
      <c r="I43" s="179"/>
      <c r="J43" s="179"/>
      <c r="K43" s="180"/>
      <c r="L43" s="180"/>
    </row>
    <row r="44" spans="1:12" x14ac:dyDescent="0.25">
      <c r="A44" s="167"/>
      <c r="B44" s="172"/>
      <c r="C44" s="173"/>
      <c r="D44" s="173"/>
      <c r="E44" s="174"/>
      <c r="F44" s="177"/>
      <c r="G44" s="177"/>
      <c r="H44" s="183" t="str">
        <f>"Hopfen: "&amp;Daten!$B$7</f>
        <v>Hopfen: Magnum, Spalter Select</v>
      </c>
      <c r="I44" s="184"/>
      <c r="J44" s="184"/>
      <c r="K44" s="181"/>
      <c r="L44" s="181"/>
    </row>
    <row r="45" spans="1:12" x14ac:dyDescent="0.25">
      <c r="A45" s="167"/>
      <c r="B45" s="172"/>
      <c r="C45" s="173"/>
      <c r="D45" s="173"/>
      <c r="E45" s="174"/>
      <c r="F45" s="177"/>
      <c r="G45" s="177"/>
      <c r="H45" s="183" t="str">
        <f>"Hefe: "&amp;Daten!$B$6</f>
        <v>Hefe: Safale S-04</v>
      </c>
      <c r="I45" s="184"/>
      <c r="J45" s="184"/>
      <c r="K45" s="181"/>
      <c r="L45" s="181"/>
    </row>
    <row r="46" spans="1:12" x14ac:dyDescent="0.25">
      <c r="A46" s="167"/>
      <c r="B46" s="185" t="str">
        <f>Daten!$B$2</f>
        <v>Ortruds Badebräu</v>
      </c>
      <c r="C46" s="186"/>
      <c r="D46" s="186"/>
      <c r="E46" s="187"/>
      <c r="F46" s="188" t="s">
        <v>10</v>
      </c>
      <c r="G46" s="189"/>
      <c r="H46" s="190" t="str">
        <f>"Bittere: "&amp;Daten!$B$8 &amp;" IBU"</f>
        <v>Bittere: 40 IBU</v>
      </c>
      <c r="I46" s="191"/>
      <c r="J46" s="160" t="str">
        <f>"Farbe: "&amp;Daten!$B$9 &amp; " EBC"</f>
        <v>Farbe: 21 EBC</v>
      </c>
      <c r="K46" s="161"/>
      <c r="L46" s="181"/>
    </row>
    <row r="47" spans="1:12" ht="15.75" thickBot="1" x14ac:dyDescent="0.3">
      <c r="A47" s="168"/>
      <c r="B47" s="19" t="str">
        <f>"Stammwürze: "&amp;Daten!$B$3&amp;" °P"</f>
        <v>Stammwürze: 13 °P</v>
      </c>
      <c r="C47" s="17"/>
      <c r="D47" s="162" t="str">
        <f>"Alkohol: "&amp;Daten!$B$4&amp;" %"</f>
        <v>Alkohol: 6 %</v>
      </c>
      <c r="E47" s="163"/>
      <c r="F47" s="165"/>
      <c r="G47" s="165"/>
      <c r="H47" s="164" t="str">
        <f>"Gebraut am: "&amp;TEXT(Daten!$B$10,"TT.MM.JJJJ")</f>
        <v>Gebraut am: 20.06.2015</v>
      </c>
      <c r="I47" s="165"/>
      <c r="J47" s="18"/>
      <c r="K47" s="20" t="str">
        <f>"Abgefüllt am: "&amp;TEXT(Daten!$B$11,"TT.MM.JJJJ")</f>
        <v>Abgefüllt am: 04.07.2015</v>
      </c>
      <c r="L47" s="182"/>
    </row>
    <row r="48" spans="1:12" ht="16.5" thickTop="1" thickBot="1" x14ac:dyDescent="0.3"/>
    <row r="49" spans="1:12" ht="15.75" customHeight="1" thickTop="1" x14ac:dyDescent="0.25">
      <c r="A49" s="166"/>
      <c r="B49" s="169" t="str">
        <f>Daten!$B$1</f>
        <v>Pale Ale No. 11</v>
      </c>
      <c r="C49" s="170"/>
      <c r="D49" s="170"/>
      <c r="E49" s="171"/>
      <c r="F49" s="175" t="s">
        <v>18</v>
      </c>
      <c r="G49" s="176"/>
      <c r="H49" s="178" t="str">
        <f>"Malz: "&amp;Daten!$B$5</f>
        <v>Malz: Wiener Malz, Münchener Malz</v>
      </c>
      <c r="I49" s="179"/>
      <c r="J49" s="179"/>
      <c r="K49" s="180"/>
      <c r="L49" s="180"/>
    </row>
    <row r="50" spans="1:12" x14ac:dyDescent="0.25">
      <c r="A50" s="167"/>
      <c r="B50" s="172"/>
      <c r="C50" s="173"/>
      <c r="D50" s="173"/>
      <c r="E50" s="174"/>
      <c r="F50" s="177"/>
      <c r="G50" s="177"/>
      <c r="H50" s="183" t="str">
        <f>"Hopfen: "&amp;Daten!$B$7</f>
        <v>Hopfen: Magnum, Spalter Select</v>
      </c>
      <c r="I50" s="184"/>
      <c r="J50" s="184"/>
      <c r="K50" s="181"/>
      <c r="L50" s="181"/>
    </row>
    <row r="51" spans="1:12" x14ac:dyDescent="0.25">
      <c r="A51" s="167"/>
      <c r="B51" s="172"/>
      <c r="C51" s="173"/>
      <c r="D51" s="173"/>
      <c r="E51" s="174"/>
      <c r="F51" s="177"/>
      <c r="G51" s="177"/>
      <c r="H51" s="183" t="str">
        <f>"Hefe: "&amp;Daten!$B$6</f>
        <v>Hefe: Safale S-04</v>
      </c>
      <c r="I51" s="184"/>
      <c r="J51" s="184"/>
      <c r="K51" s="181"/>
      <c r="L51" s="181"/>
    </row>
    <row r="52" spans="1:12" x14ac:dyDescent="0.25">
      <c r="A52" s="167"/>
      <c r="B52" s="185" t="str">
        <f>Daten!$B$2</f>
        <v>Ortruds Badebräu</v>
      </c>
      <c r="C52" s="186"/>
      <c r="D52" s="186"/>
      <c r="E52" s="187"/>
      <c r="F52" s="188" t="s">
        <v>10</v>
      </c>
      <c r="G52" s="189"/>
      <c r="H52" s="190" t="str">
        <f>"Bittere: "&amp;Daten!$B$8 &amp;" IBU"</f>
        <v>Bittere: 40 IBU</v>
      </c>
      <c r="I52" s="191"/>
      <c r="J52" s="160" t="str">
        <f>"Farbe: "&amp;Daten!$B$9 &amp; " EBC"</f>
        <v>Farbe: 21 EBC</v>
      </c>
      <c r="K52" s="161"/>
      <c r="L52" s="181"/>
    </row>
    <row r="53" spans="1:12" ht="15.75" thickBot="1" x14ac:dyDescent="0.3">
      <c r="A53" s="168"/>
      <c r="B53" s="19" t="str">
        <f>"Stammwürze: "&amp;Daten!$B$3&amp;" °P"</f>
        <v>Stammwürze: 13 °P</v>
      </c>
      <c r="C53" s="17"/>
      <c r="D53" s="162" t="str">
        <f>"Alkohol: "&amp;Daten!$B$4&amp;" %"</f>
        <v>Alkohol: 6 %</v>
      </c>
      <c r="E53" s="163"/>
      <c r="F53" s="165"/>
      <c r="G53" s="165"/>
      <c r="H53" s="164" t="str">
        <f>"Gebraut am: "&amp;TEXT(Daten!$B$10,"TT.MM.JJJJ")</f>
        <v>Gebraut am: 20.06.2015</v>
      </c>
      <c r="I53" s="165"/>
      <c r="J53" s="18"/>
      <c r="K53" s="20" t="str">
        <f>"Abgefüllt am: "&amp;TEXT(Daten!$B$11,"TT.MM.JJJJ")</f>
        <v>Abgefüllt am: 04.07.2015</v>
      </c>
      <c r="L53" s="182"/>
    </row>
    <row r="54" spans="1:12" ht="16.5" thickTop="1" thickBo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</row>
    <row r="55" spans="1:12" ht="15.75" customHeight="1" thickTop="1" x14ac:dyDescent="0.25">
      <c r="A55" s="166"/>
      <c r="B55" s="169" t="str">
        <f>Daten!$B$1</f>
        <v>Pale Ale No. 11</v>
      </c>
      <c r="C55" s="170"/>
      <c r="D55" s="170"/>
      <c r="E55" s="171"/>
      <c r="F55" s="175" t="s">
        <v>18</v>
      </c>
      <c r="G55" s="176"/>
      <c r="H55" s="178" t="str">
        <f>"Malz: "&amp;Daten!$B$5</f>
        <v>Malz: Wiener Malz, Münchener Malz</v>
      </c>
      <c r="I55" s="179"/>
      <c r="J55" s="179"/>
      <c r="K55" s="180"/>
      <c r="L55" s="180"/>
    </row>
    <row r="56" spans="1:12" x14ac:dyDescent="0.25">
      <c r="A56" s="167"/>
      <c r="B56" s="172"/>
      <c r="C56" s="173"/>
      <c r="D56" s="173"/>
      <c r="E56" s="174"/>
      <c r="F56" s="177"/>
      <c r="G56" s="177"/>
      <c r="H56" s="183" t="str">
        <f>"Hopfen: "&amp;Daten!$B$7</f>
        <v>Hopfen: Magnum, Spalter Select</v>
      </c>
      <c r="I56" s="184"/>
      <c r="J56" s="184"/>
      <c r="K56" s="181"/>
      <c r="L56" s="181"/>
    </row>
    <row r="57" spans="1:12" x14ac:dyDescent="0.25">
      <c r="A57" s="167"/>
      <c r="B57" s="172"/>
      <c r="C57" s="173"/>
      <c r="D57" s="173"/>
      <c r="E57" s="174"/>
      <c r="F57" s="177"/>
      <c r="G57" s="177"/>
      <c r="H57" s="183" t="str">
        <f>"Hefe: "&amp;Daten!$B$6</f>
        <v>Hefe: Safale S-04</v>
      </c>
      <c r="I57" s="184"/>
      <c r="J57" s="184"/>
      <c r="K57" s="181"/>
      <c r="L57" s="181"/>
    </row>
    <row r="58" spans="1:12" x14ac:dyDescent="0.25">
      <c r="A58" s="167"/>
      <c r="B58" s="185" t="str">
        <f>Daten!$B$2</f>
        <v>Ortruds Badebräu</v>
      </c>
      <c r="C58" s="186"/>
      <c r="D58" s="186"/>
      <c r="E58" s="187"/>
      <c r="F58" s="188" t="s">
        <v>10</v>
      </c>
      <c r="G58" s="189"/>
      <c r="H58" s="190" t="str">
        <f>"Bittere: "&amp;Daten!$B$8 &amp;" IBU"</f>
        <v>Bittere: 40 IBU</v>
      </c>
      <c r="I58" s="191"/>
      <c r="J58" s="160" t="str">
        <f>"Farbe: "&amp;Daten!$B$9 &amp; " EBC"</f>
        <v>Farbe: 21 EBC</v>
      </c>
      <c r="K58" s="161"/>
      <c r="L58" s="181"/>
    </row>
    <row r="59" spans="1:12" ht="15.75" thickBot="1" x14ac:dyDescent="0.3">
      <c r="A59" s="168"/>
      <c r="B59" s="19" t="str">
        <f>"Stammwürze: "&amp;Daten!$B$3&amp;" °P"</f>
        <v>Stammwürze: 13 °P</v>
      </c>
      <c r="C59" s="17"/>
      <c r="D59" s="162" t="str">
        <f>"Alkohol: "&amp;Daten!$B$4&amp;" %"</f>
        <v>Alkohol: 6 %</v>
      </c>
      <c r="E59" s="163"/>
      <c r="F59" s="165"/>
      <c r="G59" s="165"/>
      <c r="H59" s="164" t="str">
        <f>"Gebraut am: "&amp;TEXT(Daten!$B$10,"TT.MM.JJJJ")</f>
        <v>Gebraut am: 20.06.2015</v>
      </c>
      <c r="I59" s="165"/>
      <c r="J59" s="18"/>
      <c r="K59" s="20" t="str">
        <f>"Abgefüllt am: "&amp;TEXT(Daten!$B$11,"TT.MM.JJJJ")</f>
        <v>Abgefüllt am: 04.07.2015</v>
      </c>
      <c r="L59" s="182"/>
    </row>
    <row r="60" spans="1:12" ht="16.5" thickTop="1" thickBot="1" x14ac:dyDescent="0.3"/>
    <row r="61" spans="1:12" ht="15.75" customHeight="1" thickTop="1" x14ac:dyDescent="0.25">
      <c r="A61" s="166"/>
      <c r="B61" s="169" t="str">
        <f>Daten!$B$1</f>
        <v>Pale Ale No. 11</v>
      </c>
      <c r="C61" s="170"/>
      <c r="D61" s="170"/>
      <c r="E61" s="171"/>
      <c r="F61" s="175" t="s">
        <v>18</v>
      </c>
      <c r="G61" s="176"/>
      <c r="H61" s="178" t="str">
        <f>"Malz: "&amp;Daten!$B$5</f>
        <v>Malz: Wiener Malz, Münchener Malz</v>
      </c>
      <c r="I61" s="179"/>
      <c r="J61" s="179"/>
      <c r="K61" s="180"/>
      <c r="L61" s="180"/>
    </row>
    <row r="62" spans="1:12" x14ac:dyDescent="0.25">
      <c r="A62" s="167"/>
      <c r="B62" s="172"/>
      <c r="C62" s="173"/>
      <c r="D62" s="173"/>
      <c r="E62" s="174"/>
      <c r="F62" s="177"/>
      <c r="G62" s="177"/>
      <c r="H62" s="183" t="str">
        <f>"Hopfen: "&amp;Daten!$B$7</f>
        <v>Hopfen: Magnum, Spalter Select</v>
      </c>
      <c r="I62" s="184"/>
      <c r="J62" s="184"/>
      <c r="K62" s="181"/>
      <c r="L62" s="181"/>
    </row>
    <row r="63" spans="1:12" x14ac:dyDescent="0.25">
      <c r="A63" s="167"/>
      <c r="B63" s="172"/>
      <c r="C63" s="173"/>
      <c r="D63" s="173"/>
      <c r="E63" s="174"/>
      <c r="F63" s="177"/>
      <c r="G63" s="177"/>
      <c r="H63" s="183" t="str">
        <f>"Hefe: "&amp;Daten!$B$6</f>
        <v>Hefe: Safale S-04</v>
      </c>
      <c r="I63" s="184"/>
      <c r="J63" s="184"/>
      <c r="K63" s="181"/>
      <c r="L63" s="181"/>
    </row>
    <row r="64" spans="1:12" x14ac:dyDescent="0.25">
      <c r="A64" s="167"/>
      <c r="B64" s="185" t="str">
        <f>Daten!$B$2</f>
        <v>Ortruds Badebräu</v>
      </c>
      <c r="C64" s="186"/>
      <c r="D64" s="186"/>
      <c r="E64" s="187"/>
      <c r="F64" s="188" t="s">
        <v>10</v>
      </c>
      <c r="G64" s="189"/>
      <c r="H64" s="190" t="str">
        <f>"Bittere: "&amp;Daten!$B$8 &amp;" IBU"</f>
        <v>Bittere: 40 IBU</v>
      </c>
      <c r="I64" s="191"/>
      <c r="J64" s="160" t="str">
        <f>"Farbe: "&amp;Daten!$B$9 &amp; " EBC"</f>
        <v>Farbe: 21 EBC</v>
      </c>
      <c r="K64" s="161"/>
      <c r="L64" s="181"/>
    </row>
    <row r="65" spans="1:12" ht="15.75" thickBot="1" x14ac:dyDescent="0.3">
      <c r="A65" s="168"/>
      <c r="B65" s="19" t="str">
        <f>"Stammwürze: "&amp;Daten!$B$3&amp;" °P"</f>
        <v>Stammwürze: 13 °P</v>
      </c>
      <c r="C65" s="17"/>
      <c r="D65" s="162" t="str">
        <f>"Alkohol: "&amp;Daten!$B$4&amp;" %"</f>
        <v>Alkohol: 6 %</v>
      </c>
      <c r="E65" s="163"/>
      <c r="F65" s="165"/>
      <c r="G65" s="165"/>
      <c r="H65" s="164" t="str">
        <f>"Gebraut am: "&amp;TEXT(Daten!$B$10,"TT.MM.JJJJ")</f>
        <v>Gebraut am: 20.06.2015</v>
      </c>
      <c r="I65" s="165"/>
      <c r="J65" s="18"/>
      <c r="K65" s="20" t="str">
        <f>"Abgefüllt am: "&amp;TEXT(Daten!$B$11,"TT.MM.JJJJ")</f>
        <v>Abgefüllt am: 04.07.2015</v>
      </c>
      <c r="L65" s="182"/>
    </row>
    <row r="66" spans="1:12" ht="16.5" thickTop="1" thickBo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 ht="15.75" customHeight="1" thickTop="1" x14ac:dyDescent="0.25">
      <c r="A67" s="166"/>
      <c r="B67" s="169" t="str">
        <f>Daten!$B$1</f>
        <v>Pale Ale No. 11</v>
      </c>
      <c r="C67" s="170"/>
      <c r="D67" s="170"/>
      <c r="E67" s="171"/>
      <c r="F67" s="175" t="s">
        <v>18</v>
      </c>
      <c r="G67" s="176"/>
      <c r="H67" s="178" t="str">
        <f>"Malz: "&amp;Daten!$B$5</f>
        <v>Malz: Wiener Malz, Münchener Malz</v>
      </c>
      <c r="I67" s="179"/>
      <c r="J67" s="179"/>
      <c r="K67" s="180"/>
      <c r="L67" s="180"/>
    </row>
    <row r="68" spans="1:12" x14ac:dyDescent="0.25">
      <c r="A68" s="167"/>
      <c r="B68" s="172"/>
      <c r="C68" s="173"/>
      <c r="D68" s="173"/>
      <c r="E68" s="174"/>
      <c r="F68" s="177"/>
      <c r="G68" s="177"/>
      <c r="H68" s="183" t="str">
        <f>"Hopfen: "&amp;Daten!$B$7</f>
        <v>Hopfen: Magnum, Spalter Select</v>
      </c>
      <c r="I68" s="184"/>
      <c r="J68" s="184"/>
      <c r="K68" s="181"/>
      <c r="L68" s="181"/>
    </row>
    <row r="69" spans="1:12" x14ac:dyDescent="0.25">
      <c r="A69" s="167"/>
      <c r="B69" s="172"/>
      <c r="C69" s="173"/>
      <c r="D69" s="173"/>
      <c r="E69" s="174"/>
      <c r="F69" s="177"/>
      <c r="G69" s="177"/>
      <c r="H69" s="183" t="str">
        <f>"Hefe: "&amp;Daten!$B$6</f>
        <v>Hefe: Safale S-04</v>
      </c>
      <c r="I69" s="184"/>
      <c r="J69" s="184"/>
      <c r="K69" s="181"/>
      <c r="L69" s="181"/>
    </row>
    <row r="70" spans="1:12" x14ac:dyDescent="0.25">
      <c r="A70" s="167"/>
      <c r="B70" s="185" t="str">
        <f>Daten!$B$2</f>
        <v>Ortruds Badebräu</v>
      </c>
      <c r="C70" s="186"/>
      <c r="D70" s="186"/>
      <c r="E70" s="187"/>
      <c r="F70" s="188" t="s">
        <v>10</v>
      </c>
      <c r="G70" s="189"/>
      <c r="H70" s="190" t="str">
        <f>"Bittere: "&amp;Daten!$B$8 &amp;" IBU"</f>
        <v>Bittere: 40 IBU</v>
      </c>
      <c r="I70" s="191"/>
      <c r="J70" s="160" t="str">
        <f>"Farbe: "&amp;Daten!$B$9 &amp; " EBC"</f>
        <v>Farbe: 21 EBC</v>
      </c>
      <c r="K70" s="161"/>
      <c r="L70" s="181"/>
    </row>
    <row r="71" spans="1:12" ht="15.75" thickBot="1" x14ac:dyDescent="0.3">
      <c r="A71" s="168"/>
      <c r="B71" s="19" t="str">
        <f>"Stammwürze: "&amp;Daten!$B$3&amp;" °P"</f>
        <v>Stammwürze: 13 °P</v>
      </c>
      <c r="C71" s="17"/>
      <c r="D71" s="162" t="str">
        <f>"Alkohol: "&amp;Daten!$B$4&amp;" %"</f>
        <v>Alkohol: 6 %</v>
      </c>
      <c r="E71" s="163"/>
      <c r="F71" s="165"/>
      <c r="G71" s="165"/>
      <c r="H71" s="164" t="str">
        <f>"Gebraut am: "&amp;TEXT(Daten!$B$10,"TT.MM.JJJJ")</f>
        <v>Gebraut am: 20.06.2015</v>
      </c>
      <c r="I71" s="165"/>
      <c r="J71" s="18"/>
      <c r="K71" s="20" t="str">
        <f>"Abgefüllt am: "&amp;TEXT(Daten!$B$11,"TT.MM.JJJJ")</f>
        <v>Abgefüllt am: 04.07.2015</v>
      </c>
      <c r="L71" s="182"/>
    </row>
    <row r="72" spans="1:12" ht="16.5" thickTop="1" thickBot="1" x14ac:dyDescent="0.3"/>
    <row r="73" spans="1:12" ht="15.75" customHeight="1" thickTop="1" x14ac:dyDescent="0.25">
      <c r="A73" s="166"/>
      <c r="B73" s="169" t="str">
        <f>Daten!$B$1</f>
        <v>Pale Ale No. 11</v>
      </c>
      <c r="C73" s="170"/>
      <c r="D73" s="170"/>
      <c r="E73" s="171"/>
      <c r="F73" s="175" t="s">
        <v>18</v>
      </c>
      <c r="G73" s="176"/>
      <c r="H73" s="178" t="str">
        <f>"Malz: "&amp;Daten!$B$5</f>
        <v>Malz: Wiener Malz, Münchener Malz</v>
      </c>
      <c r="I73" s="179"/>
      <c r="J73" s="179"/>
      <c r="K73" s="180"/>
      <c r="L73" s="180"/>
    </row>
    <row r="74" spans="1:12" x14ac:dyDescent="0.25">
      <c r="A74" s="167"/>
      <c r="B74" s="172"/>
      <c r="C74" s="173"/>
      <c r="D74" s="173"/>
      <c r="E74" s="174"/>
      <c r="F74" s="177"/>
      <c r="G74" s="177"/>
      <c r="H74" s="183" t="str">
        <f>"Hopfen: "&amp;Daten!$B$7</f>
        <v>Hopfen: Magnum, Spalter Select</v>
      </c>
      <c r="I74" s="184"/>
      <c r="J74" s="184"/>
      <c r="K74" s="181"/>
      <c r="L74" s="181"/>
    </row>
    <row r="75" spans="1:12" x14ac:dyDescent="0.25">
      <c r="A75" s="167"/>
      <c r="B75" s="172"/>
      <c r="C75" s="173"/>
      <c r="D75" s="173"/>
      <c r="E75" s="174"/>
      <c r="F75" s="177"/>
      <c r="G75" s="177"/>
      <c r="H75" s="183" t="str">
        <f>"Hefe: "&amp;Daten!$B$6</f>
        <v>Hefe: Safale S-04</v>
      </c>
      <c r="I75" s="184"/>
      <c r="J75" s="184"/>
      <c r="K75" s="181"/>
      <c r="L75" s="181"/>
    </row>
    <row r="76" spans="1:12" x14ac:dyDescent="0.25">
      <c r="A76" s="167"/>
      <c r="B76" s="185" t="str">
        <f>Daten!$B$2</f>
        <v>Ortruds Badebräu</v>
      </c>
      <c r="C76" s="186"/>
      <c r="D76" s="186"/>
      <c r="E76" s="187"/>
      <c r="F76" s="188" t="s">
        <v>10</v>
      </c>
      <c r="G76" s="189"/>
      <c r="H76" s="190" t="str">
        <f>"Bittere: "&amp;Daten!$B$8 &amp;" IBU"</f>
        <v>Bittere: 40 IBU</v>
      </c>
      <c r="I76" s="191"/>
      <c r="J76" s="160" t="str">
        <f>"Farbe: "&amp;Daten!$B$9 &amp; " EBC"</f>
        <v>Farbe: 21 EBC</v>
      </c>
      <c r="K76" s="161"/>
      <c r="L76" s="181"/>
    </row>
    <row r="77" spans="1:12" ht="15.75" thickBot="1" x14ac:dyDescent="0.3">
      <c r="A77" s="168"/>
      <c r="B77" s="19" t="str">
        <f>"Stammwürze: "&amp;Daten!$B$3&amp;" °P"</f>
        <v>Stammwürze: 13 °P</v>
      </c>
      <c r="C77" s="17"/>
      <c r="D77" s="162" t="str">
        <f>"Alkohol: "&amp;Daten!$B$4&amp;" %"</f>
        <v>Alkohol: 6 %</v>
      </c>
      <c r="E77" s="163"/>
      <c r="F77" s="165"/>
      <c r="G77" s="165"/>
      <c r="H77" s="164" t="str">
        <f>"Gebraut am: "&amp;TEXT(Daten!$B$10,"TT.MM.JJJJ")</f>
        <v>Gebraut am: 20.06.2015</v>
      </c>
      <c r="I77" s="165"/>
      <c r="J77" s="18"/>
      <c r="K77" s="20" t="str">
        <f>"Abgefüllt am: "&amp;TEXT(Daten!$B$11,"TT.MM.JJJJ")</f>
        <v>Abgefüllt am: 04.07.2015</v>
      </c>
      <c r="L77" s="182"/>
    </row>
    <row r="78" spans="1:12" ht="15.75" thickTop="1" x14ac:dyDescent="0.25"/>
  </sheetData>
  <mergeCells count="169">
    <mergeCell ref="A7:A11"/>
    <mergeCell ref="B7:E9"/>
    <mergeCell ref="F7:G9"/>
    <mergeCell ref="H7:K7"/>
    <mergeCell ref="A73:A77"/>
    <mergeCell ref="B73:E75"/>
    <mergeCell ref="F73:G75"/>
    <mergeCell ref="H73:K73"/>
    <mergeCell ref="J64:K64"/>
    <mergeCell ref="D65:E65"/>
    <mergeCell ref="H65:I65"/>
    <mergeCell ref="A67:A71"/>
    <mergeCell ref="A61:A65"/>
    <mergeCell ref="B61:E63"/>
    <mergeCell ref="F61:G63"/>
    <mergeCell ref="H61:K61"/>
    <mergeCell ref="J52:K52"/>
    <mergeCell ref="D53:E53"/>
    <mergeCell ref="H53:I53"/>
    <mergeCell ref="A55:A59"/>
    <mergeCell ref="A49:A53"/>
    <mergeCell ref="L73:L77"/>
    <mergeCell ref="H74:K74"/>
    <mergeCell ref="H75:K75"/>
    <mergeCell ref="B76:E76"/>
    <mergeCell ref="F76:G77"/>
    <mergeCell ref="H76:I76"/>
    <mergeCell ref="L67:L71"/>
    <mergeCell ref="H68:K68"/>
    <mergeCell ref="H69:K69"/>
    <mergeCell ref="B70:E70"/>
    <mergeCell ref="F70:G71"/>
    <mergeCell ref="H70:I70"/>
    <mergeCell ref="J70:K70"/>
    <mergeCell ref="D71:E71"/>
    <mergeCell ref="H71:I71"/>
    <mergeCell ref="B67:E69"/>
    <mergeCell ref="F67:G69"/>
    <mergeCell ref="H67:K67"/>
    <mergeCell ref="J76:K76"/>
    <mergeCell ref="D77:E77"/>
    <mergeCell ref="H77:I77"/>
    <mergeCell ref="L61:L65"/>
    <mergeCell ref="H62:K62"/>
    <mergeCell ref="H63:K63"/>
    <mergeCell ref="B64:E64"/>
    <mergeCell ref="F64:G65"/>
    <mergeCell ref="H64:I64"/>
    <mergeCell ref="L55:L59"/>
    <mergeCell ref="H56:K56"/>
    <mergeCell ref="H57:K57"/>
    <mergeCell ref="B58:E58"/>
    <mergeCell ref="F58:G59"/>
    <mergeCell ref="H58:I58"/>
    <mergeCell ref="J58:K58"/>
    <mergeCell ref="D59:E59"/>
    <mergeCell ref="H59:I59"/>
    <mergeCell ref="B55:E57"/>
    <mergeCell ref="F55:G57"/>
    <mergeCell ref="H55:K55"/>
    <mergeCell ref="B49:E51"/>
    <mergeCell ref="F49:G51"/>
    <mergeCell ref="H49:K49"/>
    <mergeCell ref="L49:L53"/>
    <mergeCell ref="H50:K50"/>
    <mergeCell ref="H51:K51"/>
    <mergeCell ref="B52:E52"/>
    <mergeCell ref="F52:G53"/>
    <mergeCell ref="H52:I52"/>
    <mergeCell ref="A43:A47"/>
    <mergeCell ref="B43:E45"/>
    <mergeCell ref="F43:G45"/>
    <mergeCell ref="H43:K43"/>
    <mergeCell ref="A37:A41"/>
    <mergeCell ref="B37:E39"/>
    <mergeCell ref="F37:G39"/>
    <mergeCell ref="H37:K37"/>
    <mergeCell ref="L43:L47"/>
    <mergeCell ref="H44:K44"/>
    <mergeCell ref="H45:K45"/>
    <mergeCell ref="B46:E46"/>
    <mergeCell ref="F46:G47"/>
    <mergeCell ref="H46:I46"/>
    <mergeCell ref="J46:K46"/>
    <mergeCell ref="D47:E47"/>
    <mergeCell ref="H47:I47"/>
    <mergeCell ref="L37:L41"/>
    <mergeCell ref="H38:K38"/>
    <mergeCell ref="H39:K39"/>
    <mergeCell ref="B40:E40"/>
    <mergeCell ref="F40:G41"/>
    <mergeCell ref="H40:I40"/>
    <mergeCell ref="L31:L35"/>
    <mergeCell ref="H32:K32"/>
    <mergeCell ref="H33:K33"/>
    <mergeCell ref="B34:E34"/>
    <mergeCell ref="F34:G35"/>
    <mergeCell ref="H34:I34"/>
    <mergeCell ref="J34:K34"/>
    <mergeCell ref="D35:E35"/>
    <mergeCell ref="H35:I35"/>
    <mergeCell ref="J40:K40"/>
    <mergeCell ref="D41:E41"/>
    <mergeCell ref="H41:I41"/>
    <mergeCell ref="D29:E29"/>
    <mergeCell ref="H29:I29"/>
    <mergeCell ref="A31:A35"/>
    <mergeCell ref="B31:E33"/>
    <mergeCell ref="F31:G33"/>
    <mergeCell ref="H31:K31"/>
    <mergeCell ref="A25:A29"/>
    <mergeCell ref="B25:E27"/>
    <mergeCell ref="F25:G27"/>
    <mergeCell ref="H25:K25"/>
    <mergeCell ref="A19:A23"/>
    <mergeCell ref="B19:E21"/>
    <mergeCell ref="F19:G21"/>
    <mergeCell ref="H19:K19"/>
    <mergeCell ref="A13:A17"/>
    <mergeCell ref="B13:E15"/>
    <mergeCell ref="F13:G15"/>
    <mergeCell ref="H13:K13"/>
    <mergeCell ref="L25:L29"/>
    <mergeCell ref="H26:K26"/>
    <mergeCell ref="H27:K27"/>
    <mergeCell ref="B28:E28"/>
    <mergeCell ref="F28:G29"/>
    <mergeCell ref="H28:I28"/>
    <mergeCell ref="L19:L23"/>
    <mergeCell ref="H20:K20"/>
    <mergeCell ref="H21:K21"/>
    <mergeCell ref="B22:E22"/>
    <mergeCell ref="F22:G23"/>
    <mergeCell ref="H22:I22"/>
    <mergeCell ref="J22:K22"/>
    <mergeCell ref="D23:E23"/>
    <mergeCell ref="H23:I23"/>
    <mergeCell ref="J28:K28"/>
    <mergeCell ref="L13:L17"/>
    <mergeCell ref="H14:K14"/>
    <mergeCell ref="H15:K15"/>
    <mergeCell ref="B16:E16"/>
    <mergeCell ref="F16:G17"/>
    <mergeCell ref="H16:I16"/>
    <mergeCell ref="L7:L11"/>
    <mergeCell ref="H8:K8"/>
    <mergeCell ref="H9:K9"/>
    <mergeCell ref="B10:E10"/>
    <mergeCell ref="F10:G11"/>
    <mergeCell ref="H10:I10"/>
    <mergeCell ref="J10:K10"/>
    <mergeCell ref="D11:E11"/>
    <mergeCell ref="H11:I11"/>
    <mergeCell ref="J16:K16"/>
    <mergeCell ref="D17:E17"/>
    <mergeCell ref="H17:I17"/>
    <mergeCell ref="J4:K4"/>
    <mergeCell ref="D5:E5"/>
    <mergeCell ref="H5:I5"/>
    <mergeCell ref="A1:A5"/>
    <mergeCell ref="B1:E3"/>
    <mergeCell ref="F1:G3"/>
    <mergeCell ref="H1:K1"/>
    <mergeCell ref="L1:L5"/>
    <mergeCell ref="H2:K2"/>
    <mergeCell ref="H3:K3"/>
    <mergeCell ref="B4:E4"/>
    <mergeCell ref="F4:G5"/>
    <mergeCell ref="H4:I4"/>
  </mergeCells>
  <pageMargins left="0.11811023622047245" right="0.11811023622047245" top="0.39370078740157483" bottom="0.39370078740157483" header="0.31496062992125984" footer="0.31496062992125984"/>
  <pageSetup paperSize="9" scale="67" fitToHeight="0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Daten</vt:lpstr>
      <vt:lpstr>Etiketten - schwarz</vt:lpstr>
      <vt:lpstr>Etiketten - blau</vt:lpstr>
      <vt:lpstr>Etiketten - grün</vt:lpstr>
      <vt:lpstr>Etiketten - rosa</vt:lpstr>
      <vt:lpstr>Etiketten - gelb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2015-07-24T14:55:55Z</dcterms:modified>
</cp:coreProperties>
</file>